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Предложение!$24:$26</definedName>
    <definedName name="OFFER_TARIFF_A_2">Предложение!$90:$92</definedName>
    <definedName name="OFFER_TARIFF_A_3">Предложение!$154:$156</definedName>
    <definedName name="OFFER_TARIFF_A_4">Предложение!$218:$220</definedName>
    <definedName name="OFFER_TARIFF_A_5">Предложение!$279:$281</definedName>
    <definedName name="OFFER_TARIFF_A_COLDVSNA_1">Предложение!$54:$56</definedName>
    <definedName name="OFFER_TARIFF_A_COLDVSNA_2">Предложение!$120:$122</definedName>
    <definedName name="OFFER_TARIFF_A_COLDVSNA_3">Предложение!$184:$186</definedName>
    <definedName name="OFFER_TARIFF_A_COLDVSNA_4">Предложение!$245:$247</definedName>
    <definedName name="OFFER_TARIFF_A_COLDVSNA_5">Предложение!$306:$308</definedName>
    <definedName name="OFFER_TARIFF_A_HOTVSNA_1">Предложение!$69:$71</definedName>
    <definedName name="OFFER_TARIFF_A_HOTVSNA_2">Предложение!$135:$137</definedName>
    <definedName name="OFFER_TARIFF_A_HOTVSNA_3">Предложение!$199:$201</definedName>
    <definedName name="OFFER_TARIFF_A_HOTVSNA_4">Предложение!$260:$262</definedName>
    <definedName name="OFFER_TARIFF_A_HOTVSNA_5">Предложение!$321:$323</definedName>
    <definedName name="OFFER_TARIFF_A_VOTV_1">Предложение!$78:$80</definedName>
    <definedName name="OFFER_TARIFF_A_VOTV_2">Предложение!$144:$146</definedName>
    <definedName name="OFFER_TARIFF_A_VOTV_3">Предложение!$208:$210</definedName>
    <definedName name="OFFER_TARIFF_A_VOTV_4">Предложение!$269:$271</definedName>
    <definedName name="OFFER_TARIFF_A_VOTV_5">Предложение!$330:$332</definedName>
    <definedName name="OFFER_TARIFF_B_1">Предложение!$27:$32</definedName>
    <definedName name="OFFER_TARIFF_B_2">Предложение!$93:$98</definedName>
    <definedName name="OFFER_TARIFF_B_3">Предложение!$157:$162</definedName>
    <definedName name="OFFER_TARIFF_B_4">Предложение!$221:$223</definedName>
    <definedName name="OFFER_TARIFF_B_5">Предложение!$282:$284</definedName>
    <definedName name="OFFER_TARIFF_B_COLDVSNA_1">Предложение!$57:$59</definedName>
    <definedName name="OFFER_TARIFF_B_COLDVSNA_2">Предложение!$123:$125</definedName>
    <definedName name="OFFER_TARIFF_B_COLDVSNA_3">Предложение!$187:$189</definedName>
    <definedName name="OFFER_TARIFF_B_COLDVSNA_4">Предложение!$248:$250</definedName>
    <definedName name="OFFER_TARIFF_B_COLDVSNA_5">Предложение!$309:$311</definedName>
    <definedName name="OFFER_TARIFF_B_HOTVSNA_1">Предложение!$72:$74</definedName>
    <definedName name="OFFER_TARIFF_B_HOTVSNA_2">Предложение!$138:$140</definedName>
    <definedName name="OFFER_TARIFF_B_HOTVSNA_3">Предложение!$202:$204</definedName>
    <definedName name="OFFER_TARIFF_B_HOTVSNA_4">Предложение!$263:$265</definedName>
    <definedName name="OFFER_TARIFF_B_HOTVSNA_5">Предложение!$324:$326</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Предложение!$272:$274</definedName>
    <definedName name="OFFER_TARIFF_B_VOTV_5">Предложение!$333:$335</definedName>
    <definedName name="OFFER_TARIFF_C_1">Предложение!$33:$35</definedName>
    <definedName name="OFFER_TARIFF_C_2">Предложение!$99:$101</definedName>
    <definedName name="OFFER_TARIFF_C_3">Предложение!$163:$165</definedName>
    <definedName name="OFFER_TARIFF_C_4">Предложение!$224:$226</definedName>
    <definedName name="OFFER_TARIFF_C_5">Предложение!$285:$287</definedName>
    <definedName name="OFFER_TARIFF_C_COLDVSNA_1">Предложение!$60:$62</definedName>
    <definedName name="OFFER_TARIFF_C_COLDVSNA_2">Предложение!$126:$128</definedName>
    <definedName name="OFFER_TARIFF_C_COLDVSNA_3">Предложение!$190:$192</definedName>
    <definedName name="OFFER_TARIFF_C_COLDVSNA_4">Предложение!$251:$253</definedName>
    <definedName name="OFFER_TARIFF_C_COLDVSNA_5">Предложение!$312:$314</definedName>
    <definedName name="OFFER_TARIFF_C_HOTVSNA_1">Предложение!$75:$77</definedName>
    <definedName name="OFFER_TARIFF_C_HOTVSNA_2">Предложение!$141:$143</definedName>
    <definedName name="OFFER_TARIFF_C_HOTVSNA_3">Предложение!$205:$207</definedName>
    <definedName name="OFFER_TARIFF_C_HOTVSNA_4">Предложение!$266:$268</definedName>
    <definedName name="OFFER_TARIFF_C_HOTVSNA_5">Предложение!$327:$329</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Предложение!$275:$277</definedName>
    <definedName name="OFFER_TARIFF_C_VOTV_5">Предложение!$336:$338</definedName>
    <definedName name="OFFER_TARIFF_D_1">Предложение!$36:$38</definedName>
    <definedName name="OFFER_TARIFF_D_2">Предложение!$102:$104</definedName>
    <definedName name="OFFER_TARIFF_D_3">Предложение!$166:$168</definedName>
    <definedName name="OFFER_TARIFF_D_4">Предложение!$227:$229</definedName>
    <definedName name="OFFER_TARIFF_D_5">Предложение!$288:$290</definedName>
    <definedName name="OFFER_TARIFF_D_COLDVSNA_1">Предложение!$63:$65</definedName>
    <definedName name="OFFER_TARIFF_D_COLDVSNA_2">Предложение!$129:$131</definedName>
    <definedName name="OFFER_TARIFF_D_COLDVSNA_3">Предложение!$193:$195</definedName>
    <definedName name="OFFER_TARIFF_D_COLDVSNA_4">Предложение!$254:$256</definedName>
    <definedName name="OFFER_TARIFF_D_COLDVSNA_5">Предложение!$315:$317</definedName>
    <definedName name="OFFER_TARIFF_E_COLDVSNA_1">Предложение!$66:$68</definedName>
    <definedName name="OFFER_TARIFF_E_COLDVSNA_2">Предложение!$132:$134</definedName>
    <definedName name="OFFER_TARIFF_E_COLDVSNA_3">Предложение!$196:$198</definedName>
    <definedName name="OFFER_TARIFF_E_COLDVSNA_4">Предложение!$257:$259</definedName>
    <definedName name="OFFER_TARIFF_E_COLDVSNA_5">Предложение!$318:$320</definedName>
    <definedName name="OFFER_TARIFF_E1_1">Предложение!$39:$41</definedName>
    <definedName name="OFFER_TARIFF_E1_2">Предложение!$105:$107</definedName>
    <definedName name="OFFER_TARIFF_E1_3">Предложение!$169:$171</definedName>
    <definedName name="OFFER_TARIFF_E1_4">Предложение!$230:$232</definedName>
    <definedName name="OFFER_TARIFF_E1_5">Предложение!$291:$293</definedName>
    <definedName name="OFFER_TARIFF_E2_1">Предложение!$42:$44</definedName>
    <definedName name="OFFER_TARIFF_E2_2">Предложение!$108:$110</definedName>
    <definedName name="OFFER_TARIFF_E2_3">Предложение!$172:$174</definedName>
    <definedName name="OFFER_TARIFF_E2_4">Предложение!$233:$235</definedName>
    <definedName name="OFFER_TARIFF_E2_5">Предложение!$294:$296</definedName>
    <definedName name="OFFER_TARIFF_F_1">Предложение!$45:$47</definedName>
    <definedName name="OFFER_TARIFF_F_2">Предложение!$111:$113</definedName>
    <definedName name="OFFER_TARIFF_F_3">Предложение!$175:$177</definedName>
    <definedName name="OFFER_TARIFF_F_4">Предложение!$236:$238</definedName>
    <definedName name="OFFER_TARIFF_F_5">Предложение!$297:$299</definedName>
    <definedName name="OFFER_TARIFF_G_1">Предложение!$48:$50</definedName>
    <definedName name="OFFER_TARIFF_G_2">Предложение!$114:$116</definedName>
    <definedName name="OFFER_TARIFF_G_3">Предложение!$178:$180</definedName>
    <definedName name="OFFER_TARIFF_G_4">Предложение!$239:$241</definedName>
    <definedName name="OFFER_TARIFF_G_5">Предложение!$300:$302</definedName>
    <definedName name="OFFER_TARIFF_H_1">Предложение!$51:$53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Предложение!$G$56</definedName>
    <definedName name="pIns_PT_VTAR_A_COLDVSNA_OFFER_2">Предложение!$G$122</definedName>
    <definedName name="pIns_PT_VTAR_A_COLDVSNA_OFFER_3">Предложение!$G$186</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Предложение!$G$71</definedName>
    <definedName name="pIns_PT_VTAR_A_HOTVSNA_OFFER_2">Предложение!$G$137</definedName>
    <definedName name="pIns_PT_VTAR_A_HOTVSNA_OFFER_3">Предложение!$G$201</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Предложение!$G$220</definedName>
    <definedName name="pIns_PT_VTAR_A_OFFER_5">Предложение!$G$281</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Предложение!$G$271</definedName>
    <definedName name="pIns_PT_VTAR_A_VOTV_OFFER_5">Предложение!$G$332</definedName>
    <definedName name="pIns_PT_VTAR_B">'ТС. Т-ТЭ | ТСО'!$T$61</definedName>
    <definedName name="pIns_PT_VTAR_B_COLDVSNA">'ХВС. Т-тех'!$T$53</definedName>
    <definedName name="pIns_PT_VTAR_B_COLDVSNA_OFFER_1">Предложение!$G$59</definedName>
    <definedName name="pIns_PT_VTAR_B_COLDVSNA_OFFER_2">Предложение!$G$125</definedName>
    <definedName name="pIns_PT_VTAR_B_COLDVSNA_OFFER_3">Предложение!$G$189</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Предложение!$G$74</definedName>
    <definedName name="pIns_PT_VTAR_B_HOTVSNA_OFFER_2">Предложение!$G$140</definedName>
    <definedName name="pIns_PT_VTAR_B_HOTVSNA_OFFER_3">Предложение!$G$204</definedName>
    <definedName name="pIns_PT_VTAR_B_HOTVSNA_OFFER_4">Предложение!$G$265</definedName>
    <definedName name="pIns_PT_VTAR_B_HOTVSNA_OFFER_5">Предложение!$G$326</definedName>
    <definedName name="pIns_PT_VTAR_B_OFFER_1">Предложение!$G$32</definedName>
    <definedName name="pIns_PT_VTAR_B_OFFER_2">Предложение!$G$98</definedName>
    <definedName name="pIns_PT_VTAR_B_OFFER_3">Предложение!$G$162</definedName>
    <definedName name="pIns_PT_VTAR_B_OFFER_4">Предложение!$G$223</definedName>
    <definedName name="pIns_PT_VTAR_B_OFFER_5">Предложение!$G$284</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Предложение!$G$62</definedName>
    <definedName name="pIns_PT_VTAR_C_COLDVSNA_OFFER_2">Предложение!$G$128</definedName>
    <definedName name="pIns_PT_VTAR_C_COLDVSNA_OFFER_3">Предложение!$G$192</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Предложение!$G$77</definedName>
    <definedName name="pIns_PT_VTAR_C_HOTVSNA_OFFER_2">Предложение!$G$143</definedName>
    <definedName name="pIns_PT_VTAR_C_HOTVSNA_OFFER_3">Предложение!$G$207</definedName>
    <definedName name="pIns_PT_VTAR_C_HOTVSNA_OFFER_4">Предложение!$G$268</definedName>
    <definedName name="pIns_PT_VTAR_C_HOTVSNA_OFFER_5">Предложение!$G$329</definedName>
    <definedName name="pIns_PT_VTAR_C_OFFER_1">Предложение!$G$35</definedName>
    <definedName name="pIns_PT_VTAR_C_OFFER_2">Предложение!$G$101</definedName>
    <definedName name="pIns_PT_VTAR_C_OFFER_3">Предложение!$G$165</definedName>
    <definedName name="pIns_PT_VTAR_C_OFFER_4">Предложение!$G$226</definedName>
    <definedName name="pIns_PT_VTAR_C_OFFER_5">Предложение!$G$287</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Предложение!$G$65</definedName>
    <definedName name="pIns_PT_VTAR_D_COLDVSNA_OFFER_2">Предложение!$G$131</definedName>
    <definedName name="pIns_PT_VTAR_D_COLDVSNA_OFFER_3">Предложение!$G$195</definedName>
    <definedName name="pIns_PT_VTAR_D_COLDVSNA_OFFER_4">Предложение!$G$256</definedName>
    <definedName name="pIns_PT_VTAR_D_COLDVSNA_OFFER_5">Предложение!$G$317</definedName>
    <definedName name="pIns_PT_VTAR_D_OFFER_1">Предложение!$G$38</definedName>
    <definedName name="pIns_PT_VTAR_D_OFFER_2">Предложение!$G$104</definedName>
    <definedName name="pIns_PT_VTAR_D_OFFER_3">Предложение!$G$168</definedName>
    <definedName name="pIns_PT_VTAR_D_OFFER_4">Предложение!$G$229</definedName>
    <definedName name="pIns_PT_VTAR_D_OFFER_5">Предложение!$G$290</definedName>
    <definedName name="pIns_PT_VTAR_E_COLDVSNA">'ХВС. Т-подкл'!$T$63</definedName>
    <definedName name="pIns_PT_VTAR_E_COLDVSNA_OFFER_1">Предложение!$G$68</definedName>
    <definedName name="pIns_PT_VTAR_E_COLDVSNA_OFFER_2">Предложение!$G$134</definedName>
    <definedName name="pIns_PT_VTAR_E_COLDVSNA_OFFER_3">Предложение!$G$198</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Предложение!$G$41</definedName>
    <definedName name="pIns_PT_VTAR_E1_OFFER_2">Предложение!$G$107</definedName>
    <definedName name="pIns_PT_VTAR_E1_OFFER_3">Предложение!$G$171</definedName>
    <definedName name="pIns_PT_VTAR_E1_OFFER_4">Предложение!$G$232</definedName>
    <definedName name="pIns_PT_VTAR_E1_OFFER_5">Предложение!$G$293</definedName>
    <definedName name="pIns_PT_VTAR_E2">'ТС. Т-передача ТН'!$T$57</definedName>
    <definedName name="pIns_PT_VTAR_E2_OFFER_1">Предложение!$G$44</definedName>
    <definedName name="pIns_PT_VTAR_E2_OFFER_2">Предложение!$G$110</definedName>
    <definedName name="pIns_PT_VTAR_E2_OFFER_3">Предложение!$G$174</definedName>
    <definedName name="pIns_PT_VTAR_E2_OFFER_4">Предложение!$G$235</definedName>
    <definedName name="pIns_PT_VTAR_E2_OFFER_5">Предложение!$G$296</definedName>
    <definedName name="pIns_PT_VTAR_F">'ТС. Резерв мощности'!$T$57</definedName>
    <definedName name="pIns_PT_VTAR_F_OFFER_1">Предложение!$G$47</definedName>
    <definedName name="pIns_PT_VTAR_F_OFFER_2">Предложение!$G$113</definedName>
    <definedName name="pIns_PT_VTAR_F_OFFER_3">Предложение!$G$177</definedName>
    <definedName name="pIns_PT_VTAR_F_OFFER_4">Предложение!$G$238</definedName>
    <definedName name="pIns_PT_VTAR_F_OFFER_5">Предложение!$G$299</definedName>
    <definedName name="pIns_PT_VTAR_G">'ТС. Т-подкл'!$T$62</definedName>
    <definedName name="pIns_PT_VTAR_G_OFFER_1">Предложение!$G$50</definedName>
    <definedName name="pIns_PT_VTAR_G_OFFER_2">Предложение!$G$116</definedName>
    <definedName name="pIns_PT_VTAR_G_OFFER_3">Предложение!$G$180</definedName>
    <definedName name="pIns_PT_VTAR_G_OFFER_4">Предложение!$G$241</definedName>
    <definedName name="pIns_PT_VTAR_G_OFFER_5">Предложение!$G$302</definedName>
    <definedName name="pIns_PT_VTAR_H">'ТС. Т-подкл(инд)'!$T$56</definedName>
    <definedName name="pIns_PT_VTAR_H_OFFER_1">Предложение!$G$53</definedName>
    <definedName name="pIns_PT_VTAR_H_OFFER_2">Предложение!$G$119</definedName>
    <definedName name="pIns_PT_VTAR_H_OFFER_3">Предложение!$G$183</definedName>
    <definedName name="pIns_PT_VTAR_H_OFFER_4">Предложение!$G$244</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<sst xmlns="http://schemas.openxmlformats.org/spreadsheetml/2006/main" count="13782" uniqueCount="3394">
  <si>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</si>
  <si>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</si>
  <si>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</si>
  <si>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</si>
  <si>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</si>
  <si>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</si>
  <si>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</si>
  <si>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</si>
  <si>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</si>
  <si>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</si>
  <si>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</si>
  <si>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</si>
  <si>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</si>
  <si>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31352310</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</si>
  <si>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</si>
  <si>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</si>
  <si>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</si>
  <si>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</si>
  <si>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</si>
  <si>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</si>
  <si>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</si>
  <si>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</si>
  <si>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</si>
  <si>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</si>
  <si>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</si>
  <si>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</si>
  <si>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</si>
  <si>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</si>
  <si>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</si>
  <si>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</si>
  <si>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</si>
  <si>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</si>
  <si>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</si>
  <si>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</si>
  <si>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</si>
  <si>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</si>
  <si>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</si>
  <si>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</si>
  <si>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</si>
  <si>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</si>
  <si>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</si>
  <si>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04/4234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</si>
  <si>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</si>
  <si>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</si>
  <si>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</si>
  <si>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</si>
  <si>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</si>
  <si>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</si>
  <si>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</si>
  <si>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</si>
  <si>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</si>
  <si>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</si>
  <si>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</si>
  <si>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</si>
  <si>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</si>
  <si>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</si>
  <si>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</si>
  <si>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</si>
  <si>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</si>
  <si>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</si>
  <si>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</si>
  <si>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</si>
  <si>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</si>
  <si>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</si>
  <si>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</si>
  <si>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</si>
  <si>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</si>
  <si>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</si>
  <si>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</si>
  <si>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</si>
  <si>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г. Рыбинск, Юго-Западная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</si>
  <si>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</si>
  <si>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</si>
  <si>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</si>
  <si>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</si>
  <si>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</si>
  <si>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</si>
  <si>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</si>
  <si>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</si>
  <si>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(4855)203-642</t>
  </si>
  <si>
    <t>E-mail</t>
  </si>
  <si>
    <t>MenshikovaMA@r-gen.ru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</si>
  <si>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</si>
  <si>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</si>
  <si>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</si>
  <si>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</si>
  <si>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</si>
  <si>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</si>
  <si>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</si>
  <si>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</si>
  <si>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</si>
  <si>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</si>
  <si>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</si>
  <si>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</si>
  <si>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</si>
  <si>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</si>
  <si>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</si>
  <si>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</si>
  <si>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</si>
  <si>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95</t>
  </si>
  <si>
    <t>город Рыбинск</t>
  </si>
  <si>
    <t>78715000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</si>
  <si>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</si>
  <si>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</si>
  <si>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</si>
  <si>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</si>
  <si>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</si>
  <si>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</si>
  <si>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</si>
  <si>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</si>
  <si>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</si>
  <si>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</si>
  <si>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</si>
  <si>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</si>
  <si>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</si>
  <si>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</si>
  <si>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</si>
  <si>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</si>
  <si>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</si>
  <si>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</si>
  <si>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</si>
  <si>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</si>
  <si>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</si>
  <si>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</si>
  <si>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</si>
  <si>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</si>
  <si>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</si>
  <si>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</si>
  <si>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</si>
  <si>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</si>
  <si>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</si>
  <si>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</si>
  <si>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</si>
  <si>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</si>
  <si>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</si>
  <si>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</si>
  <si>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</si>
  <si>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</si>
  <si>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</si>
  <si>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</si>
  <si>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</si>
  <si>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</si>
  <si>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</si>
  <si>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</si>
  <si>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</si>
  <si>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</si>
  <si>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</si>
  <si>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</si>
  <si>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</si>
  <si>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</si>
  <si>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</si>
  <si>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</si>
  <si>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</si>
  <si>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</si>
  <si>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</si>
  <si>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</si>
  <si>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</si>
  <si>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</si>
  <si>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</si>
  <si>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</si>
  <si>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</si>
  <si>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Тепловая энергия в виде горячей воды</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</si>
  <si>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</si>
  <si>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</si>
  <si>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</si>
  <si>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</si>
  <si>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</si>
  <si>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</si>
  <si>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</si>
  <si>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</si>
  <si>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</si>
  <si>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</si>
  <si>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</si>
  <si>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</si>
  <si>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</si>
  <si>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</si>
  <si>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</si>
  <si>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</si>
  <si>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</si>
  <si>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</si>
  <si>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</si>
  <si>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</si>
  <si>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</si>
  <si>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</si>
  <si>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</si>
  <si>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</si>
  <si>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</si>
  <si>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</si>
  <si>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</si>
  <si>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</si>
  <si>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</si>
  <si>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</si>
  <si>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</si>
  <si>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</si>
  <si>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</si>
  <si>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</si>
  <si>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</si>
  <si>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</si>
  <si>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</si>
  <si>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</si>
  <si>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</si>
  <si>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</si>
  <si>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</si>
  <si>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</si>
  <si>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</si>
  <si>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</si>
  <si>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</si>
  <si>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</si>
  <si>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</si>
  <si>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</si>
  <si>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</si>
  <si>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</si>
  <si>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</si>
  <si>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</si>
  <si>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</si>
  <si>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</si>
  <si>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</si>
  <si>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</si>
  <si>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</si>
  <si>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</si>
  <si>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</si>
  <si>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</si>
  <si>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</si>
  <si>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</si>
  <si>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</si>
  <si>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</si>
  <si>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</si>
  <si>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</si>
  <si>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</si>
  <si>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</si>
  <si>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</si>
  <si>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</si>
  <si>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</si>
  <si>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</si>
  <si>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</si>
  <si>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</si>
  <si>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</si>
  <si>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</si>
  <si>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</si>
  <si>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</si>
  <si>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</si>
  <si>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</si>
  <si>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</si>
  <si>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</si>
  <si>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</si>
  <si>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</si>
  <si>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</si>
  <si>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</si>
  <si>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</si>
  <si>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</si>
  <si>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</si>
  <si>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</si>
  <si>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</si>
  <si>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</si>
  <si>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</si>
  <si>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</si>
  <si>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</si>
  <si>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</si>
  <si>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</si>
  <si>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</si>
  <si>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</si>
  <si>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</si>
  <si>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</si>
  <si>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</si>
  <si>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</si>
  <si>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</si>
  <si>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</si>
  <si>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</si>
  <si>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</si>
  <si>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</si>
  <si>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</si>
  <si>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</si>
  <si>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</si>
  <si>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</si>
  <si>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</si>
  <si>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</si>
  <si>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</si>
  <si>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</si>
  <si>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</si>
  <si>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</si>
  <si>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</si>
  <si>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</si>
  <si>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</si>
  <si>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</si>
  <si>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</si>
  <si>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</si>
  <si>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</si>
  <si>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</si>
  <si>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</si>
  <si>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</si>
  <si>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</si>
  <si>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</si>
  <si>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</si>
  <si>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</si>
  <si>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</si>
  <si>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</si>
  <si>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</si>
  <si>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</si>
  <si>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</si>
  <si>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</si>
  <si>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</si>
  <si>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</si>
  <si>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</si>
  <si>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</si>
  <si>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</si>
  <si>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</si>
  <si>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</si>
  <si>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</si>
  <si>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</si>
  <si>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</si>
  <si>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</si>
  <si>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</si>
  <si>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</si>
  <si>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</si>
  <si>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</si>
  <si>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</si>
  <si>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</si>
  <si>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</si>
  <si>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</si>
  <si>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</si>
  <si>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</si>
  <si>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</si>
  <si>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</si>
  <si>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</si>
  <si>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</si>
  <si>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</si>
  <si>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</si>
  <si>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</si>
  <si>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</si>
  <si>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</si>
  <si>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</si>
  <si>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</si>
  <si>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</si>
  <si>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</si>
  <si>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</si>
  <si>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</si>
  <si>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</si>
  <si>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</si>
  <si>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</si>
  <si>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</si>
  <si>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</si>
  <si>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</si>
  <si>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</si>
  <si>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</si>
  <si>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</si>
  <si>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</si>
  <si>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</si>
  <si>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</si>
  <si>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</si>
  <si>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</si>
  <si>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</si>
  <si>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</si>
  <si>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</si>
  <si>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</si>
  <si>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</si>
  <si>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</si>
  <si>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</si>
  <si>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</si>
  <si>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</si>
  <si>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</si>
  <si>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</si>
  <si>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</si>
  <si>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</si>
  <si>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</si>
  <si>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</si>
  <si>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</si>
  <si>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</si>
  <si>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</si>
  <si>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</si>
  <si>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</si>
  <si>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</si>
  <si>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</si>
  <si>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</si>
  <si>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</si>
  <si>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</si>
  <si>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</si>
  <si>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</si>
  <si>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</si>
  <si>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</si>
  <si>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</si>
  <si>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</si>
  <si>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</si>
  <si>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</si>
  <si>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</si>
  <si>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</si>
  <si>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</si>
  <si>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</si>
  <si>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</si>
  <si>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</si>
  <si>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</si>
  <si>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</si>
  <si>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</si>
  <si>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</si>
  <si>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</si>
  <si>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</si>
  <si>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</si>
  <si>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</si>
  <si>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</si>
  <si>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</si>
  <si>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</si>
  <si>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</si>
  <si>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</si>
  <si>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</si>
  <si>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</si>
  <si>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</si>
  <si>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</si>
  <si>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</si>
  <si>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</si>
  <si>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</si>
  <si>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</si>
  <si>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</si>
  <si>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</si>
  <si>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</si>
  <si>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</si>
  <si>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</si>
  <si>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</si>
  <si>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</si>
  <si>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</si>
  <si>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</si>
  <si>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</si>
  <si>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</si>
  <si>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</si>
  <si>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</si>
  <si>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</si>
  <si>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</si>
  <si>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</si>
  <si>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</si>
  <si>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</si>
  <si>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</si>
  <si>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</si>
  <si>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</si>
  <si>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</si>
  <si>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</si>
  <si>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</si>
  <si>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</si>
  <si>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</si>
  <si>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</si>
  <si>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</si>
  <si>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</si>
  <si>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</si>
  <si>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</si>
  <si>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</si>
  <si>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</si>
  <si>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</si>
  <si>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</si>
  <si>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</si>
  <si>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</si>
  <si>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</si>
  <si>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</si>
  <si>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</si>
  <si>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</si>
  <si>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</si>
  <si>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</si>
  <si>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</si>
  <si>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</si>
  <si>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</si>
  <si>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</si>
  <si>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</si>
  <si>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</si>
  <si>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</si>
  <si>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</si>
  <si>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</si>
  <si>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</si>
  <si>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</si>
  <si>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</si>
  <si>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</si>
  <si>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</si>
  <si>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</si>
  <si>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</si>
  <si>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</si>
  <si>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</si>
  <si>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</si>
  <si>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</si>
  <si>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</si>
  <si>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</si>
  <si>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</si>
  <si>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</si>
  <si>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</si>
  <si>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</si>
  <si>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</si>
  <si>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</si>
  <si>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</si>
  <si>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</si>
  <si>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</si>
  <si>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</si>
  <si>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</si>
  <si>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</si>
  <si>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</si>
  <si>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</si>
  <si>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</si>
  <si>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</si>
  <si>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</si>
  <si>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</si>
  <si>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</si>
  <si>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</si>
  <si>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</si>
  <si>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</si>
  <si>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</si>
  <si>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</si>
  <si>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</si>
  <si>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</si>
  <si>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</si>
  <si>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</si>
  <si>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</si>
  <si>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</si>
  <si>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</si>
  <si>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</si>
  <si>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</si>
  <si>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</si>
  <si>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</si>
  <si>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</si>
  <si>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</si>
  <si>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</si>
  <si>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</si>
  <si>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</si>
  <si>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</si>
  <si>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</si>
  <si>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</si>
  <si>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</si>
  <si>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</si>
  <si>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</si>
  <si>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</si>
  <si>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</si>
  <si>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</si>
  <si>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</si>
  <si>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</si>
  <si>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</si>
  <si>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</si>
  <si>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</si>
  <si>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</si>
  <si>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</si>
  <si>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</si>
  <si>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</si>
  <si>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</si>
  <si>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</si>
  <si>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</si>
  <si>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</si>
  <si>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</si>
  <si>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</si>
  <si>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</si>
  <si>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</si>
  <si>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</si>
  <si>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</si>
  <si>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</si>
  <si>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</si>
  <si>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</si>
  <si>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</si>
  <si>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</si>
  <si>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</si>
  <si>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</si>
  <si>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</si>
  <si>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</si>
  <si>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</si>
  <si>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</si>
  <si>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</si>
  <si>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</si>
  <si>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</si>
  <si>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</si>
  <si>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</si>
  <si>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</si>
  <si>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</si>
  <si>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</si>
  <si>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</si>
  <si>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</si>
  <si>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</si>
  <si>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</si>
  <si>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</si>
  <si>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</si>
  <si>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</si>
  <si>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</si>
  <si>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</si>
  <si>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</si>
  <si>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</si>
  <si>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</si>
  <si>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</si>
  <si>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</si>
  <si>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</si>
  <si>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</si>
  <si>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</si>
  <si>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</si>
  <si>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</si>
  <si>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</si>
  <si>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</si>
  <si>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</si>
  <si>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</si>
  <si>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</si>
  <si>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</si>
  <si>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</si>
  <si>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</si>
  <si>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</si>
  <si>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</si>
  <si>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</si>
  <si>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</si>
  <si>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</si>
  <si>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</si>
  <si>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</si>
  <si>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</si>
  <si>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</si>
  <si>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</si>
  <si>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</si>
  <si>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</si>
  <si>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</si>
  <si>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</si>
  <si>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</si>
  <si>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</si>
  <si>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</si>
  <si>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</si>
  <si>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</si>
  <si>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</si>
  <si>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</si>
  <si>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</si>
  <si>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</si>
  <si>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</si>
  <si>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</si>
  <si>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</si>
  <si>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</si>
  <si>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</si>
  <si>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</si>
  <si>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</si>
  <si>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</si>
  <si>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</si>
  <si>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</si>
  <si>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</si>
  <si>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</si>
  <si>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</si>
  <si>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</si>
  <si>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</si>
  <si>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</si>
  <si>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</si>
  <si>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</si>
  <si>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</si>
  <si>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</si>
  <si>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</si>
  <si>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</si>
  <si>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</si>
  <si>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</si>
  <si>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</si>
  <si>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</si>
  <si>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</si>
  <si>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</si>
  <si>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</si>
  <si>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</si>
  <si>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</si>
  <si>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</si>
  <si>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</si>
  <si>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</si>
  <si>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</si>
  <si>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</si>
  <si>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</si>
  <si>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</si>
  <si>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</si>
  <si>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</si>
  <si>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</si>
  <si>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</si>
  <si>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</si>
  <si>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</si>
  <si>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</si>
  <si>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</si>
  <si>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</si>
  <si>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</si>
  <si>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</si>
  <si>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</si>
  <si>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</si>
  <si>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</si>
  <si>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</si>
  <si>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</si>
  <si>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</si>
  <si>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</si>
  <si>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</si>
  <si>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</si>
  <si>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</si>
  <si>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</si>
  <si>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</si>
  <si>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</si>
  <si>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</si>
  <si>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</si>
  <si>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</si>
  <si>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</si>
  <si>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</si>
  <si>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</si>
  <si>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</si>
  <si>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</si>
  <si>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</si>
  <si>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</si>
  <si>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</si>
  <si>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</si>
  <si>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</si>
  <si>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</si>
  <si>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</si>
  <si>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</si>
  <si>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</si>
  <si>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</si>
  <si>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</si>
  <si>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</si>
  <si>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</si>
  <si>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</si>
  <si>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</si>
  <si>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</si>
  <si>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</si>
  <si>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</si>
  <si>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</si>
  <si>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</si>
  <si>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</si>
  <si>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</si>
  <si>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</si>
  <si>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</si>
  <si>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</si>
  <si>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</si>
  <si>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</si>
  <si>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</si>
  <si>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</si>
  <si>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</si>
  <si>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</si>
  <si>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</si>
  <si>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</si>
  <si>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</si>
  <si>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</si>
  <si>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</si>
  <si>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</si>
  <si>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</si>
  <si>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</si>
  <si>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</si>
  <si>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</si>
  <si>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</si>
  <si>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</si>
  <si>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</si>
  <si>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</si>
  <si>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</si>
  <si>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</si>
  <si>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</si>
  <si>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</si>
  <si>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</si>
  <si>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</si>
  <si>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</si>
  <si>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</si>
  <si>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</si>
  <si>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</si>
  <si>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</si>
  <si>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</si>
  <si>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</si>
  <si>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</si>
  <si>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</si>
  <si>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</si>
  <si>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</si>
  <si>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</si>
  <si>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</si>
  <si>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</si>
  <si>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</si>
  <si>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</si>
  <si>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</si>
  <si>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</si>
  <si>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</si>
  <si>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</si>
  <si>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</si>
  <si>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</si>
  <si>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</si>
  <si>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</si>
  <si>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</si>
  <si>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</si>
  <si>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</si>
  <si>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</si>
  <si>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</si>
  <si>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</si>
  <si>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</si>
  <si>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</si>
  <si>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</si>
  <si>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</si>
  <si>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</si>
  <si>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</si>
  <si>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</si>
  <si>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</si>
  <si>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</si>
  <si>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</si>
  <si>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</si>
  <si>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</si>
  <si>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</si>
  <si>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</si>
  <si>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</si>
  <si>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</si>
  <si>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</si>
  <si>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</si>
  <si>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</si>
  <si>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</si>
  <si>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</si>
  <si>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</si>
  <si>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</si>
  <si>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</si>
  <si>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</si>
  <si>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</si>
  <si>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</si>
  <si>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</si>
  <si>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</si>
  <si>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</si>
  <si>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</si>
  <si>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</si>
  <si>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</si>
  <si>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</si>
  <si>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</si>
  <si>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</si>
  <si>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</si>
  <si>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</si>
  <si>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</si>
  <si>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</si>
  <si>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</si>
  <si>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</si>
  <si>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</si>
  <si>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</si>
  <si>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</si>
  <si>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</si>
  <si>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</si>
  <si>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</si>
  <si>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</si>
  <si>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</si>
  <si>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</si>
  <si>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</si>
  <si>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</si>
  <si>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</si>
  <si>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</si>
  <si>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</si>
  <si>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</si>
  <si>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</si>
  <si>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</si>
  <si>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</si>
  <si>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</si>
  <si>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</si>
  <si>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</si>
  <si>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</si>
  <si>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</si>
  <si>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</si>
  <si>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</si>
  <si>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</si>
  <si>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</si>
  <si>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</si>
  <si>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</si>
  <si>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</si>
  <si>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</si>
  <si>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</si>
  <si>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</si>
  <si>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</si>
  <si>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</si>
  <si>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</si>
  <si>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</si>
  <si>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</si>
  <si>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</si>
  <si>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</si>
  <si>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</si>
  <si>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</si>
  <si>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</si>
  <si>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</si>
  <si>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</si>
  <si>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</si>
  <si>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</si>
  <si>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</si>
  <si>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</si>
  <si>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</si>
  <si>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</si>
  <si>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</si>
  <si>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</si>
  <si>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</si>
  <si>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</si>
  <si>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</si>
  <si>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</si>
  <si>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</si>
  <si>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</si>
  <si>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</si>
  <si>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</si>
  <si>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</si>
  <si>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</si>
  <si>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</si>
  <si>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</si>
  <si>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</si>
  <si>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</si>
  <si>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</si>
  <si>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</si>
  <si>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</si>
  <si>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</si>
  <si>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</si>
  <si>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</si>
  <si>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</si>
  <si>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</si>
  <si>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</si>
  <si>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</si>
  <si>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</si>
  <si>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</si>
  <si>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</si>
  <si>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</si>
  <si>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</si>
  <si>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</si>
  <si>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</si>
  <si>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</si>
  <si>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</si>
  <si>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</si>
  <si>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</si>
  <si>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</si>
  <si>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</si>
  <si>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</si>
  <si>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</si>
  <si>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</si>
  <si>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</si>
  <si>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</si>
  <si>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</si>
  <si>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</si>
  <si>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</si>
  <si>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</si>
  <si>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</si>
  <si>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</si>
  <si>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</si>
  <si>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</si>
  <si>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</si>
  <si>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</si>
  <si>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</si>
  <si>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</si>
  <si>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</si>
  <si>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</si>
  <si>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</si>
  <si>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</si>
  <si>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</si>
  <si>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</si>
  <si>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</si>
  <si>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</si>
  <si>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</si>
  <si>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</si>
  <si>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</si>
  <si>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</si>
  <si>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</si>
  <si>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</si>
  <si>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</si>
  <si>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</si>
  <si>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</si>
  <si>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</si>
  <si>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</si>
  <si>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</si>
  <si>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</si>
  <si>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</si>
  <si>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</si>
  <si>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</si>
  <si>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</si>
  <si>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</si>
  <si>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</si>
  <si>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</si>
  <si>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</si>
  <si>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</si>
  <si>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</si>
  <si>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</si>
  <si>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</si>
  <si>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</si>
  <si>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</si>
  <si>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</si>
  <si>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</si>
  <si>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</si>
  <si>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</si>
  <si>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</si>
  <si>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</si>
  <si>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</si>
  <si>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</si>
  <si>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</si>
  <si>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</si>
  <si>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</si>
  <si>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</si>
  <si>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</si>
  <si>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</si>
  <si>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</si>
  <si>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</si>
  <si>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</si>
  <si>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</si>
  <si>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</si>
  <si>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</si>
  <si>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</si>
  <si>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</si>
  <si>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</si>
  <si>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</si>
  <si>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</si>
  <si>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</si>
  <si>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</si>
  <si>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</si>
  <si>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</si>
  <si>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</si>
  <si>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</si>
  <si>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</si>
  <si>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</si>
  <si>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</si>
  <si>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</si>
  <si>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</si>
  <si>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</si>
  <si>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</si>
  <si>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</si>
  <si>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</si>
  <si>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</si>
  <si>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</si>
  <si>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</si>
  <si>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</si>
  <si>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</si>
  <si>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</si>
  <si>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</si>
  <si>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</si>
  <si>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</si>
  <si>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</si>
  <si>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</si>
  <si>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</si>
  <si>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</si>
  <si>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</si>
  <si>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</si>
  <si>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</si>
  <si>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</si>
  <si>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</si>
  <si>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</si>
  <si>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</si>
  <si>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</si>
  <si>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</si>
  <si>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</si>
  <si>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</si>
  <si>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</si>
  <si>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</si>
  <si>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</si>
  <si>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</si>
  <si>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</si>
  <si>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</si>
  <si>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</si>
  <si>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</si>
  <si>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</si>
  <si>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</si>
  <si>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</si>
  <si>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</si>
  <si>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</si>
  <si>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</si>
  <si>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</si>
  <si>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</si>
  <si>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</si>
  <si>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</si>
  <si>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</si>
  <si>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</si>
  <si>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</si>
  <si>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</si>
  <si>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</si>
  <si>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</si>
  <si>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</si>
  <si>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</si>
  <si>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</si>
  <si>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</si>
  <si>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</si>
  <si>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</si>
  <si>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</si>
  <si>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</si>
  <si>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</si>
  <si>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</si>
  <si>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</si>
  <si>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</si>
  <si>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</si>
  <si>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</si>
  <si>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</si>
  <si>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</si>
  <si>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</si>
  <si>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</si>
  <si>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</si>
  <si>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</si>
  <si>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</si>
  <si>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</si>
  <si>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</si>
  <si>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</si>
  <si>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</si>
  <si>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</si>
  <si>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</si>
  <si>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</si>
  <si>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</si>
  <si>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</si>
  <si>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</si>
  <si>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</si>
  <si>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</si>
  <si>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</si>
  <si>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</si>
  <si>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</si>
  <si>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</si>
  <si>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</si>
  <si>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</si>
  <si>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</si>
  <si>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</si>
  <si>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</si>
  <si>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</si>
  <si>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</si>
  <si>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</si>
  <si>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</si>
  <si>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</si>
  <si>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</si>
  <si>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</si>
  <si>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</si>
  <si>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</si>
  <si>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</si>
  <si>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</si>
  <si>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</si>
  <si>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</si>
  <si>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</si>
  <si>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</si>
  <si>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</si>
  <si>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</si>
  <si>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</si>
  <si>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</si>
  <si>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</si>
  <si>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</si>
  <si>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</si>
  <si>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</si>
  <si>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</si>
  <si>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</si>
  <si>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</si>
  <si>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</si>
  <si>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</si>
  <si>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</si>
  <si>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</si>
  <si>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</si>
  <si>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</si>
  <si>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</si>
  <si>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</si>
  <si>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</si>
  <si>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</si>
  <si>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</si>
  <si>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</si>
  <si>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</si>
  <si>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</si>
  <si>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</si>
  <si>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</si>
  <si>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</si>
  <si>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</si>
  <si>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</si>
  <si>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</si>
  <si>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</si>
  <si>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</si>
  <si>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</si>
  <si>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</si>
  <si>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</si>
  <si>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</si>
  <si>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</si>
  <si>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</si>
  <si>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</si>
  <si>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</si>
  <si>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</si>
  <si>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</si>
  <si>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</si>
  <si>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</si>
  <si>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</si>
  <si>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</si>
  <si>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</si>
  <si>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</si>
  <si>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</si>
  <si>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</si>
  <si>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</si>
  <si>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</si>
  <si>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</si>
  <si>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</si>
  <si>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</si>
  <si>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</si>
  <si>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</si>
  <si>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</si>
  <si>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</si>
  <si>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</si>
  <si>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</si>
  <si>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</si>
  <si>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</si>
  <si>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</si>
  <si>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https://portal.eias.ru/Portal/DownloadPage.aspx?type=12&amp;guid=d5e6fa21-1abd-4053-ad59-ce4bd067a97e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</si>
  <si>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</si>
  <si>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</si>
  <si>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</si>
  <si>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https://zakupki.gov.ru</t>
  </si>
  <si>
    <t>https://zakupki.gov.ru/epz/orderclause/search/results.html?searchString=4401158338&amp;morphology=on&amp;sortBy=UPDATE_DATE&amp;pageNumber=1&amp;sortDirection=false&amp;recordsPerPage=_10&amp;showLotsInfoHidden=false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</si>
  <si>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</si>
  <si>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s://zakupki.gov.ru/epz/orderplan/search/results.html?searchString=4401158338&amp;morphology=on&amp;search-filter=Дате+размещения&amp;structuredCheckBox=on&amp;structured=true&amp;notStructured=false&amp;fz223=on&amp;sortBy=BY_MODIFY_DATE&amp;pageNumber=1&amp;sortDirection=false&amp;recordsPerPage=_10&amp;showLotsInfoHidden=false&amp;searchType=false</t>
  </si>
  <si>
    <t>https://zakupki.gov.ru/epz/order/extendedsearch/results.html?searchString=4401158338</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</si>
  <si>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</si>
  <si>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</si>
  <si>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</si>
  <si>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</si>
  <si>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</si>
  <si>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</si>
  <si>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</si>
  <si>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</si>
  <si>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</si>
  <si>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</si>
  <si>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</si>
  <si>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</si>
  <si>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</si>
  <si>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</si>
  <si>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</si>
  <si>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</si>
  <si>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</si>
  <si>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</si>
  <si>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</si>
  <si>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</si>
  <si>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</si>
  <si>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</si>
  <si>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</si>
  <si>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</si>
  <si>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</si>
  <si>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</si>
  <si>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</si>
  <si>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</si>
  <si>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</si>
  <si>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</si>
  <si>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</si>
  <si>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</si>
  <si>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</si>
  <si>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</si>
  <si>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</si>
  <si>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</si>
  <si>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</si>
  <si>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</si>
  <si>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</si>
  <si>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</si>
  <si>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</si>
  <si>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</si>
  <si>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</si>
  <si>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</si>
  <si>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</si>
  <si>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</si>
  <si>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</si>
  <si>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</si>
  <si>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</si>
  <si>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</si>
  <si>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</si>
  <si>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</si>
  <si>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</si>
  <si>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</si>
  <si>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</si>
  <si>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</si>
  <si>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</si>
  <si>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</si>
  <si>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</si>
  <si>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</si>
  <si>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</si>
  <si>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</si>
  <si>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</si>
  <si>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</si>
  <si>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</si>
  <si>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</si>
  <si>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</si>
  <si>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</si>
  <si>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</si>
  <si>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</si>
  <si>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</si>
  <si>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</si>
  <si>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</si>
  <si>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</si>
  <si>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</si>
  <si>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</si>
  <si>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</si>
  <si>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</si>
  <si>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</si>
  <si>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</si>
  <si>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</si>
  <si>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</si>
  <si>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</si>
  <si>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</si>
  <si>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</si>
  <si>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</si>
  <si>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</si>
  <si>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</si>
  <si>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</si>
  <si>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</si>
  <si>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</si>
  <si>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</si>
  <si>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</si>
  <si>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</si>
  <si>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</si>
  <si>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</si>
  <si>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</si>
  <si>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</si>
  <si>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</si>
  <si>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</si>
  <si>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</si>
  <si>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</si>
  <si>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</si>
  <si>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</si>
  <si>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</si>
  <si>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</si>
  <si>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</si>
  <si>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</si>
  <si>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</si>
  <si>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</si>
  <si>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</si>
  <si>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</si>
  <si>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</si>
  <si>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</si>
  <si>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</si>
  <si>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</si>
  <si>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</si>
  <si>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</si>
  <si>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</si>
  <si>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</si>
  <si>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</si>
  <si>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</si>
  <si>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</si>
  <si>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</si>
  <si>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</si>
  <si>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</si>
  <si>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</si>
  <si>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</si>
  <si>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</si>
  <si>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</si>
  <si>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</si>
  <si>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</si>
  <si>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</si>
  <si>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</si>
  <si>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</si>
  <si>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</si>
  <si>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</si>
  <si>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</si>
  <si>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</si>
  <si>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</si>
  <si>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</si>
  <si>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</si>
  <si>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</si>
  <si>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</si>
  <si>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</si>
  <si>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</si>
  <si>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</si>
  <si>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</si>
  <si>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</si>
  <si>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</si>
  <si>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</si>
  <si>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</si>
  <si>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</si>
  <si>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</si>
  <si>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</si>
  <si>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</si>
  <si>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</si>
  <si>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</si>
  <si>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</si>
  <si>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</si>
  <si>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</si>
  <si>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</si>
  <si>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</si>
  <si>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</si>
  <si>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</si>
  <si>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</si>
  <si>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</si>
  <si>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</si>
  <si>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</si>
  <si>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</si>
  <si>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</si>
  <si>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</si>
  <si>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</si>
  <si>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</si>
  <si>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</si>
  <si>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</si>
  <si>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</si>
  <si>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</si>
  <si>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</si>
  <si>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</si>
  <si>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</si>
  <si>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</si>
  <si>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</si>
  <si>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</si>
  <si>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</si>
  <si>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</si>
  <si>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</si>
  <si>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</si>
  <si>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</si>
  <si>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</si>
  <si>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</si>
  <si>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</si>
  <si>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</si>
  <si>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</si>
  <si>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</si>
  <si>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</si>
  <si>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</si>
  <si>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</si>
  <si>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</si>
  <si>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</si>
  <si>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</si>
  <si>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</si>
  <si>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</si>
  <si>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</si>
  <si>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</si>
  <si>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</si>
  <si>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</si>
  <si>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</si>
  <si>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</si>
  <si>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</si>
  <si>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</si>
  <si>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</si>
  <si>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</si>
  <si>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</si>
  <si>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</si>
  <si>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</si>
  <si>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</si>
  <si>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</si>
  <si>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</si>
  <si>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</si>
  <si>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</si>
  <si>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</si>
  <si>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</si>
  <si>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</si>
  <si>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</si>
  <si>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</si>
  <si>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</si>
  <si>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</si>
  <si>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</si>
  <si>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</si>
  <si>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</si>
  <si>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</si>
  <si>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</si>
  <si>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</si>
  <si>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</si>
  <si>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</si>
  <si>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</si>
  <si>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</si>
  <si>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</si>
  <si>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</si>
  <si>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</si>
  <si>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</si>
  <si>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</si>
  <si>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</si>
  <si>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</si>
  <si>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</si>
  <si>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</si>
  <si>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</si>
  <si>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</si>
  <si>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</si>
  <si>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</si>
  <si>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</si>
  <si>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</si>
  <si>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</si>
  <si>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</si>
  <si>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</si>
  <si>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</si>
  <si>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</si>
  <si>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</si>
  <si>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</si>
  <si>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</si>
  <si>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</si>
  <si>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</si>
  <si>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</si>
  <si>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</si>
  <si>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</si>
  <si>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</si>
  <si>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</si>
  <si>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</si>
  <si>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</si>
  <si>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</si>
  <si>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</si>
  <si>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</si>
  <si>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</si>
  <si>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</si>
  <si>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</si>
  <si>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</si>
  <si>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</si>
  <si>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</si>
  <si>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</si>
  <si>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</si>
  <si>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</si>
  <si>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</si>
  <si>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</si>
  <si>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</si>
  <si>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</si>
  <si>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</si>
  <si>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</si>
  <si>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</si>
  <si>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</si>
  <si>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</si>
  <si>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</si>
  <si>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</si>
  <si>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</si>
  <si>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</si>
  <si>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</si>
  <si>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</si>
  <si>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</si>
  <si>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</si>
  <si>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</si>
  <si>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</si>
  <si>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</si>
  <si>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</si>
  <si>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</si>
  <si>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</si>
  <si>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</si>
  <si>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</si>
  <si>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</si>
  <si>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</si>
  <si>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</si>
  <si>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</si>
  <si>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</si>
  <si>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</si>
  <si>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</si>
  <si>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</si>
  <si>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</si>
  <si>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</si>
  <si>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</si>
  <si>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</si>
  <si>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</si>
  <si>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</si>
  <si>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</si>
  <si>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</si>
  <si>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</si>
  <si>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</si>
  <si>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</si>
  <si>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</si>
  <si>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</si>
  <si>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</si>
  <si>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</si>
  <si>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</si>
  <si>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</si>
  <si>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</si>
  <si>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</si>
  <si>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</si>
  <si>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</si>
  <si>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</si>
  <si>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</si>
  <si>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</si>
  <si>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</si>
  <si>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</si>
  <si>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</si>
  <si>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</si>
  <si>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</si>
  <si>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</si>
  <si>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</si>
  <si>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</si>
  <si>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</si>
  <si>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</si>
  <si>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</si>
  <si>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</si>
  <si>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</si>
  <si>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</si>
  <si>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</si>
  <si>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</si>
  <si>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</si>
  <si>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</si>
  <si>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</si>
  <si>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</si>
  <si>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</si>
  <si>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</si>
  <si>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</si>
  <si>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</si>
  <si>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</si>
  <si>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</si>
  <si>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</si>
  <si>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</si>
  <si>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</si>
  <si>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</si>
  <si>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</si>
  <si>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</si>
  <si>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</si>
  <si>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</si>
  <si>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</si>
  <si>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</si>
  <si>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</si>
  <si>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</si>
  <si>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</si>
  <si>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</si>
  <si>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</si>
  <si>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</si>
  <si>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</si>
  <si>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</si>
  <si>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</si>
  <si>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</si>
  <si>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</si>
  <si>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</si>
  <si>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</si>
  <si>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</si>
  <si>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</si>
  <si>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</si>
  <si>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</si>
  <si>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</si>
  <si>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</si>
  <si>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</si>
  <si>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</si>
  <si>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</si>
  <si>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</si>
  <si>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</si>
  <si>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</si>
  <si>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</si>
  <si>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</si>
  <si>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</si>
  <si>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</si>
  <si>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</si>
  <si>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</si>
  <si>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</si>
  <si>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</si>
  <si>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</si>
  <si>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</si>
  <si>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</si>
  <si>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</si>
  <si>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</si>
  <si>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</si>
  <si>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</si>
  <si>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</si>
  <si>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</si>
  <si>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</si>
  <si>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</si>
  <si>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</si>
  <si>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</si>
  <si>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</si>
  <si>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</si>
  <si>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</si>
  <si>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</si>
  <si>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</si>
  <si>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</si>
  <si>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</si>
  <si>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</si>
  <si>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</si>
  <si>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</si>
  <si>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</si>
  <si>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</si>
  <si>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</si>
  <si>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</si>
  <si>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</si>
  <si>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</si>
  <si>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</si>
  <si>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</si>
  <si>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</si>
  <si>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</si>
  <si>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</si>
  <si>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</si>
  <si>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</si>
  <si>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</si>
  <si>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</si>
  <si>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</si>
  <si>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</si>
  <si>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</si>
  <si>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</si>
  <si>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</si>
  <si>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</si>
  <si>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</si>
  <si>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</si>
  <si>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</si>
  <si>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</si>
  <si>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</si>
  <si>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</si>
  <si>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</si>
  <si>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</si>
  <si>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</si>
  <si>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</si>
  <si>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</si>
  <si>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</si>
  <si>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</si>
  <si>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</si>
  <si>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</si>
  <si>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</si>
  <si>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</si>
  <si>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</si>
  <si>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</si>
  <si>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</si>
  <si>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</si>
  <si>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</si>
  <si>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</si>
  <si>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</si>
  <si>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</si>
  <si>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</si>
  <si>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</si>
  <si>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</si>
  <si>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</si>
  <si>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</si>
  <si>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</si>
  <si>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</si>
  <si>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</si>
  <si>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</si>
  <si>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</si>
  <si>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</si>
  <si>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</si>
  <si>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</si>
  <si>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</si>
  <si>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</si>
  <si>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</si>
  <si>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</si>
  <si>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</si>
  <si>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</si>
  <si>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</si>
  <si>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</si>
  <si>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</si>
  <si>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</si>
  <si>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</si>
  <si>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</si>
  <si>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</si>
  <si>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</si>
  <si>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</si>
  <si>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</si>
  <si>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</si>
  <si>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</si>
  <si>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</si>
  <si>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</si>
  <si>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</si>
  <si>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</si>
  <si>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</si>
  <si>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</si>
  <si>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</si>
  <si>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</si>
  <si>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</si>
  <si>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</si>
  <si>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</si>
  <si>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</si>
  <si>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</si>
  <si>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</si>
  <si>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</si>
  <si>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</si>
  <si>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</si>
  <si>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</si>
  <si>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</si>
  <si>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</si>
  <si>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</si>
  <si>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</si>
  <si>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</si>
  <si>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</si>
  <si>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</si>
  <si>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</si>
  <si>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</si>
  <si>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</si>
  <si>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</si>
  <si>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</si>
  <si>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</si>
  <si>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</si>
  <si>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</si>
  <si>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</si>
  <si>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</si>
  <si>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</si>
  <si>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</si>
  <si>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</si>
  <si>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</si>
  <si>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</si>
  <si>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</si>
  <si>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</si>
  <si>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</si>
  <si>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</si>
  <si>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</si>
  <si>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</si>
  <si>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</si>
  <si>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</si>
  <si>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</si>
  <si>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</si>
  <si>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</si>
  <si>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</si>
  <si>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</si>
  <si>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</si>
  <si>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</si>
  <si>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</si>
  <si>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</si>
  <si>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</si>
  <si>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</si>
  <si>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</si>
  <si>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</si>
  <si>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</si>
  <si>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</si>
  <si>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</si>
  <si>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</si>
  <si>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</si>
  <si>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</si>
  <si>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</si>
  <si>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</si>
  <si>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</si>
  <si>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</si>
  <si>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</si>
  <si>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</si>
  <si>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</si>
  <si>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</si>
  <si>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</si>
  <si>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</si>
  <si>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</si>
  <si>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</si>
  <si>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</si>
  <si>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</si>
  <si>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</si>
  <si>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</si>
  <si>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</si>
  <si>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</si>
  <si>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</si>
  <si>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</si>
  <si>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</si>
  <si>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</si>
  <si>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</si>
  <si>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</si>
  <si>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</si>
  <si>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</si>
  <si>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</si>
  <si>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</si>
  <si>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</si>
  <si>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</si>
  <si>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</si>
  <si>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</si>
  <si>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</si>
  <si>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</si>
  <si>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</si>
  <si>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</si>
  <si>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</si>
  <si>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</si>
  <si>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</si>
  <si>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</si>
  <si>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</si>
  <si>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</si>
  <si>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</si>
  <si>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</si>
  <si>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</si>
  <si>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</si>
  <si>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</si>
  <si>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</si>
  <si>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</si>
  <si>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</si>
  <si>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</si>
  <si>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</si>
  <si>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</si>
  <si>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</si>
  <si>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</si>
  <si>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</si>
  <si>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</si>
  <si>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</si>
  <si>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</si>
  <si>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</si>
  <si>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</si>
  <si>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</si>
  <si>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</si>
  <si>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</si>
  <si>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</si>
  <si>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</si>
  <si>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</si>
  <si>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</si>
  <si>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</si>
  <si>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</si>
  <si>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</si>
  <si>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</si>
  <si>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</si>
  <si>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</si>
  <si>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</si>
  <si>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</si>
  <si>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</si>
  <si>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</si>
  <si>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</si>
  <si>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</si>
  <si>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</si>
  <si>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</si>
  <si>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</si>
  <si>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</si>
  <si>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</si>
  <si>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</si>
  <si>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</si>
  <si>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</si>
  <si>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</si>
  <si>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</si>
  <si>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</si>
  <si>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</si>
  <si>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</si>
  <si>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</si>
  <si>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</si>
  <si>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</si>
  <si>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</si>
  <si>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</si>
  <si>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</si>
  <si>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</si>
  <si>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</si>
  <si>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</si>
  <si>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</si>
  <si>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</si>
  <si>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</si>
  <si>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</si>
  <si>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</si>
  <si>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</si>
  <si>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</si>
  <si>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</si>
  <si>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</si>
  <si>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</si>
  <si>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</si>
  <si>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</si>
  <si>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</si>
  <si>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</si>
  <si>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</si>
  <si>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</si>
  <si>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</si>
  <si>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</si>
  <si>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</si>
  <si>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</si>
  <si>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</si>
  <si>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</si>
  <si>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</si>
  <si>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</si>
  <si>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</si>
  <si>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</si>
  <si>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</si>
  <si>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</si>
  <si>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</si>
  <si>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</si>
  <si>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</si>
  <si>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</si>
  <si>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</si>
  <si>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</si>
  <si>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</si>
  <si>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</si>
  <si>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</si>
  <si>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</si>
  <si>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</si>
  <si>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</si>
  <si>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</si>
  <si>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</si>
  <si>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</si>
  <si>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</si>
  <si>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</si>
  <si>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</si>
  <si>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</si>
  <si>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</si>
  <si>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</si>
  <si>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</si>
  <si>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</si>
  <si>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</si>
  <si>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</si>
  <si>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</si>
  <si>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</si>
  <si>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</si>
  <si>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</si>
  <si>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</si>
  <si>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</si>
  <si>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</si>
  <si>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</si>
  <si>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</si>
  <si>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</si>
  <si>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</si>
  <si>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</si>
  <si>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</si>
  <si>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</si>
  <si>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</si>
  <si>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</si>
  <si>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</si>
  <si>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</si>
  <si>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</si>
  <si>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</si>
  <si>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</si>
  <si>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</si>
  <si>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</si>
  <si>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</si>
  <si>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</si>
  <si>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</si>
  <si>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</si>
  <si>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</si>
  <si>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</si>
  <si>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</si>
  <si>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</si>
  <si>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</si>
  <si>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</si>
  <si>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</si>
  <si>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</si>
  <si>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</si>
  <si>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</si>
  <si>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</si>
  <si>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</si>
  <si>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</si>
  <si>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</si>
  <si>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</si>
  <si>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</si>
  <si>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</si>
  <si>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</si>
  <si>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</si>
  <si>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</si>
  <si>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</si>
  <si>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</si>
  <si>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</si>
  <si>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</si>
  <si>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</si>
  <si>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</si>
  <si>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</si>
  <si>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</si>
  <si>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</si>
  <si>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</si>
  <si>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</si>
  <si>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</si>
  <si>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</si>
  <si>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</si>
  <si>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</si>
  <si>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</si>
  <si>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</si>
  <si>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</si>
  <si>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</si>
  <si>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</si>
  <si>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</si>
  <si>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</si>
  <si>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</si>
  <si>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</si>
  <si>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</si>
  <si>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</si>
  <si>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</si>
  <si>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</si>
  <si>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</si>
  <si>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</si>
  <si>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</si>
  <si>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</si>
  <si>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</si>
  <si>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</si>
  <si>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</si>
  <si>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</si>
  <si>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</si>
  <si>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</si>
  <si>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</si>
  <si>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</si>
  <si>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</si>
  <si>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</si>
  <si>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</si>
  <si>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</si>
  <si>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</si>
  <si>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</si>
  <si>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</si>
  <si>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</si>
  <si>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</si>
  <si>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</si>
  <si>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</si>
  <si>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</si>
  <si>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</si>
  <si>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</si>
  <si>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</si>
  <si>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</si>
  <si>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</si>
  <si>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</si>
  <si>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</si>
  <si>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</si>
  <si>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</si>
  <si>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</si>
  <si>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</si>
  <si>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</si>
  <si>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</si>
  <si>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</si>
  <si>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</si>
  <si>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</si>
  <si>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</si>
  <si>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</si>
  <si>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</si>
  <si>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</si>
  <si>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</si>
  <si>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</si>
  <si>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</si>
  <si>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</si>
  <si>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</si>
  <si>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</si>
  <si>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</si>
  <si>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</si>
  <si>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</si>
  <si>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</si>
  <si>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</si>
  <si>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</si>
  <si>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</si>
  <si>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</si>
  <si>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</si>
  <si>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</si>
  <si>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</si>
  <si>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</si>
  <si>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</si>
  <si>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</si>
  <si>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</si>
  <si>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</si>
  <si>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</si>
  <si>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</si>
  <si>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</si>
  <si>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</si>
  <si>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</si>
  <si>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</si>
  <si>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</si>
  <si>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</si>
  <si>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</si>
  <si>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</si>
  <si>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</si>
  <si>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</si>
  <si>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</si>
  <si>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</si>
  <si>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</si>
  <si>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</si>
  <si>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</si>
  <si>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</si>
  <si>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</si>
  <si>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</si>
  <si>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</si>
  <si>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</si>
  <si>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</si>
  <si>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</si>
  <si>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</si>
  <si>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</si>
  <si>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</si>
  <si>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</si>
  <si>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</si>
  <si>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</si>
  <si>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</si>
  <si>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</si>
  <si>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</si>
  <si>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</si>
  <si>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</si>
  <si>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</si>
  <si>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</si>
  <si>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</si>
  <si>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</si>
  <si>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</si>
  <si>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</si>
  <si>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</si>
  <si>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</si>
  <si>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</si>
  <si>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</si>
  <si>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</si>
  <si>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</si>
  <si>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</si>
  <si>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</si>
  <si>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</si>
  <si>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</si>
  <si>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</si>
  <si>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</si>
  <si>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</si>
  <si>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</si>
  <si>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</si>
  <si>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</si>
  <si>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</si>
  <si>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</si>
  <si>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</si>
  <si>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</si>
  <si>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</si>
  <si>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</si>
  <si>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</si>
  <si>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</si>
  <si>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</si>
  <si>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</si>
  <si>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</si>
  <si>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</si>
  <si>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</si>
  <si>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</si>
  <si>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</si>
  <si>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</si>
  <si>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</si>
  <si>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</si>
  <si>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</si>
  <si>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</si>
  <si>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</si>
  <si>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</si>
  <si>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</si>
  <si>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</si>
  <si>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</si>
  <si>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</si>
  <si>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</si>
  <si>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</si>
  <si>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</si>
  <si>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</si>
  <si>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</si>
  <si>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</si>
  <si>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</si>
  <si>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</si>
  <si>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</si>
  <si>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</si>
  <si>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</si>
  <si>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</si>
  <si>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</si>
  <si>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</si>
  <si>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</si>
  <si>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</si>
  <si>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</si>
  <si>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</si>
  <si>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</si>
  <si>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</si>
  <si>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</si>
  <si>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</si>
  <si>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</si>
  <si>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</si>
  <si>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</si>
  <si>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</si>
  <si>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</si>
  <si>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</si>
  <si>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</si>
  <si>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</si>
  <si>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</si>
  <si>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</si>
  <si>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</si>
  <si>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</si>
  <si>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</si>
  <si>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</si>
  <si>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</si>
  <si>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</si>
  <si>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</si>
  <si>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</si>
  <si>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</si>
  <si>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</si>
  <si>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</si>
  <si>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</si>
  <si>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</si>
  <si>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</si>
  <si>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</si>
  <si>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</si>
  <si>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</si>
  <si>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</si>
  <si>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</si>
  <si>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</si>
  <si>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</si>
  <si>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</si>
  <si>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</si>
  <si>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</si>
  <si>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</si>
  <si>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</si>
  <si>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</si>
  <si>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</si>
  <si>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</si>
  <si>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</si>
  <si>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</si>
  <si>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</si>
  <si>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</si>
  <si>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</si>
  <si>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</si>
  <si>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</si>
  <si>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</si>
  <si>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</si>
  <si>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</si>
  <si>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</si>
  <si>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</si>
  <si>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</si>
  <si>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</si>
  <si>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</si>
  <si>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</si>
  <si>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</si>
  <si>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</si>
  <si>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</si>
  <si>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</si>
  <si>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</si>
  <si>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</si>
  <si>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</si>
  <si>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</si>
  <si>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</si>
  <si>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</si>
  <si>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</si>
  <si>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</si>
  <si>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</si>
  <si>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</si>
  <si>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</si>
  <si>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</si>
  <si>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</si>
  <si>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</si>
  <si>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</si>
  <si>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</si>
  <si>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</si>
  <si>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</si>
  <si>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</si>
  <si>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</si>
  <si>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</si>
  <si>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</si>
  <si>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</si>
  <si>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</si>
  <si>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</si>
  <si>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</si>
  <si>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</si>
  <si>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</si>
  <si>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</si>
  <si>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</si>
  <si>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</si>
  <si>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</si>
  <si>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</si>
  <si>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</si>
  <si>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</si>
  <si>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</si>
  <si>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</si>
  <si>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</si>
  <si>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</si>
  <si>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</si>
  <si>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</si>
  <si>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</si>
  <si>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</si>
  <si>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</si>
  <si>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</si>
  <si>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</si>
  <si>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</si>
  <si>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</si>
  <si>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</si>
  <si>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</si>
  <si>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</si>
  <si>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</si>
  <si>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</si>
  <si>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</si>
  <si>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</si>
  <si>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</si>
  <si>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</si>
  <si>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</si>
  <si>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</si>
  <si>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</si>
  <si>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</si>
  <si>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</si>
  <si>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</si>
  <si>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</si>
  <si>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</si>
  <si>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</si>
  <si>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</si>
  <si>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</si>
  <si>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</si>
  <si>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</si>
  <si>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</si>
  <si>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</si>
  <si>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</si>
  <si>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</si>
  <si>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</si>
  <si>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</si>
  <si>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</si>
  <si>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</si>
  <si>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</si>
  <si>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</si>
  <si>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</si>
  <si>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</si>
  <si>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</si>
  <si>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</si>
  <si>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</si>
  <si>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</si>
  <si>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</si>
  <si>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</si>
  <si>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</si>
  <si>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</si>
  <si>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</si>
  <si>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</si>
  <si>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</si>
  <si>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</si>
  <si>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</si>
  <si>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</si>
  <si>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</si>
  <si>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</si>
  <si>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</si>
  <si>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</si>
  <si>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</si>
  <si>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</si>
  <si>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</si>
  <si>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</si>
  <si>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</si>
  <si>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</si>
  <si>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</si>
  <si>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</si>
  <si>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</si>
  <si>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</si>
  <si>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</si>
  <si>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</si>
  <si>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</si>
  <si>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</si>
  <si>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</si>
  <si>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</si>
  <si>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</si>
  <si>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</si>
  <si>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</si>
  <si>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</si>
  <si>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</si>
  <si>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</si>
  <si>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</si>
  <si>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</si>
  <si>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</si>
  <si>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</si>
  <si>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</si>
  <si>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</si>
  <si>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</si>
  <si>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</si>
  <si>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</si>
  <si>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</si>
  <si>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</si>
  <si>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</si>
  <si>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</si>
  <si>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</si>
  <si>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</si>
  <si>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</si>
  <si>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</si>
  <si>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</si>
  <si>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</si>
  <si>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</si>
  <si>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</si>
  <si>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</si>
  <si>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</si>
  <si>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</si>
  <si>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</si>
  <si>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</si>
  <si>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</si>
  <si>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</si>
  <si>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</si>
  <si>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</si>
  <si>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</si>
  <si>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</si>
  <si>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</si>
  <si>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</si>
  <si>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</si>
  <si>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</si>
  <si>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</si>
  <si>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</si>
  <si>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</si>
  <si>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</si>
  <si>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</si>
  <si>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</si>
  <si>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</si>
  <si>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</si>
  <si>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</si>
  <si>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</si>
  <si>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</si>
  <si>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</si>
  <si>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</si>
  <si>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</si>
  <si>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</si>
  <si>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</si>
  <si>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</si>
  <si>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</si>
  <si>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</si>
  <si>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</si>
  <si>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</si>
  <si>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</si>
  <si>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</si>
  <si>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</si>
  <si>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</si>
  <si>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</si>
  <si>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</si>
  <si>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</si>
  <si>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</si>
  <si>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</si>
  <si>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</si>
  <si>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</si>
  <si>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</si>
  <si>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</si>
  <si>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</si>
  <si>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</si>
  <si>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</si>
  <si>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</si>
  <si>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</si>
  <si>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</si>
  <si>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</si>
  <si>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</si>
  <si>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</si>
  <si>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</si>
  <si>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</si>
  <si>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</si>
  <si>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</si>
  <si>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</si>
  <si>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</si>
  <si>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</si>
  <si>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</si>
  <si>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</si>
  <si>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</si>
  <si>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</si>
  <si>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</si>
  <si>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</si>
  <si>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</si>
  <si>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</si>
  <si>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</si>
  <si>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</si>
  <si>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</si>
  <si>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</si>
  <si>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</si>
  <si>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</si>
  <si>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</si>
  <si>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</si>
  <si>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</si>
  <si>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</si>
  <si>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</si>
  <si>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</si>
  <si>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</si>
  <si>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</si>
  <si>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</si>
  <si>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</si>
  <si>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</si>
  <si>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</si>
  <si>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</si>
  <si>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</si>
  <si>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</si>
  <si>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</si>
  <si>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</si>
  <si>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</si>
  <si>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</si>
  <si>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</si>
  <si>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</si>
  <si>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</si>
  <si>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</si>
  <si>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</si>
  <si>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</si>
  <si>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</si>
  <si>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</si>
  <si>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</si>
  <si>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</si>
  <si>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</si>
  <si>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</si>
  <si>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</si>
  <si>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</si>
  <si>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</si>
  <si>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</si>
  <si>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</si>
  <si>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</si>
  <si>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</si>
  <si>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</si>
  <si>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</si>
  <si>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</si>
  <si>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</si>
  <si>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</si>
  <si>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</si>
  <si>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</si>
  <si>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</si>
  <si>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</si>
  <si>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</si>
  <si>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</si>
  <si>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</si>
  <si>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</si>
  <si>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</si>
  <si>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</si>
  <si>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</si>
  <si>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</si>
  <si>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</si>
  <si>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</si>
  <si>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</si>
  <si>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</si>
  <si>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</si>
  <si>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</si>
  <si>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</si>
  <si>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</si>
  <si>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</si>
  <si>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</si>
  <si>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</si>
  <si>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</si>
  <si>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</si>
  <si>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</si>
  <si>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</si>
  <si>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</si>
  <si>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</si>
  <si>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</si>
  <si>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</si>
  <si>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</si>
  <si>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</si>
  <si>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</si>
  <si>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</si>
  <si>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</si>
  <si>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</si>
  <si>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</si>
  <si>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</si>
  <si>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</si>
  <si>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</si>
  <si>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</si>
  <si>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</si>
  <si>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</si>
  <si>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</si>
  <si>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</si>
  <si>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</si>
  <si>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</si>
  <si>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</si>
  <si>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</si>
  <si>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</si>
  <si>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</si>
  <si>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</si>
  <si>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</si>
  <si>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</si>
  <si>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</si>
  <si>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</si>
  <si>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</si>
  <si>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</si>
  <si>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</si>
  <si>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</si>
  <si>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</si>
  <si>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</si>
  <si>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</si>
  <si>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</si>
  <si>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</si>
  <si>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</si>
  <si>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</si>
  <si>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</si>
  <si>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</si>
  <si>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</si>
  <si>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</si>
  <si>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</si>
  <si>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</si>
  <si>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</si>
  <si>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</si>
  <si>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</si>
  <si>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</si>
  <si>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</si>
  <si>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</si>
  <si>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</si>
  <si>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</si>
  <si>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</si>
  <si>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</si>
  <si>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</si>
  <si>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</si>
  <si>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</si>
  <si>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</si>
  <si>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</si>
  <si>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</si>
  <si>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</si>
  <si>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</si>
  <si>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</si>
  <si>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</si>
  <si>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</si>
  <si>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</si>
  <si>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</si>
  <si>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</si>
  <si>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</si>
  <si>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</si>
  <si>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</si>
  <si>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</si>
  <si>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</si>
  <si>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</si>
  <si>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</si>
  <si>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</si>
  <si>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</si>
  <si>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</si>
  <si>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</si>
  <si>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</si>
  <si>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</si>
  <si>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</si>
  <si>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</si>
  <si>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</si>
  <si>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</si>
  <si>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</si>
  <si>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</si>
  <si>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</si>
  <si>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</si>
  <si>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</si>
  <si>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</si>
  <si>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</si>
  <si>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</si>
  <si>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</si>
  <si>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</si>
  <si>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</si>
  <si>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</si>
  <si>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</si>
  <si>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</si>
  <si>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</si>
  <si>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</si>
  <si>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</si>
  <si>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</si>
  <si>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</si>
  <si>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</si>
  <si>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</si>
  <si>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</si>
  <si>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</si>
  <si>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</si>
  <si>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</si>
  <si>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</si>
  <si>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</si>
  <si>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</si>
  <si>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</si>
  <si>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</si>
  <si>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</si>
  <si>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</si>
  <si>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</si>
  <si>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</si>
  <si>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</si>
  <si>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</si>
  <si>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</si>
  <si>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</si>
  <si>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</si>
  <si>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</si>
  <si>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</si>
  <si>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</si>
  <si>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</si>
  <si>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</si>
  <si>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</si>
  <si>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</si>
  <si>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</si>
  <si>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</si>
  <si>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</si>
  <si>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</si>
  <si>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</si>
  <si>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</si>
  <si>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</si>
  <si>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</si>
  <si>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</si>
  <si>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</si>
  <si>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</si>
  <si>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</si>
  <si>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</si>
  <si>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</si>
  <si>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</si>
  <si>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</si>
  <si>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</si>
  <si>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</si>
  <si>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</si>
  <si>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</si>
  <si>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</si>
  <si>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</si>
  <si>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</si>
  <si>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</si>
  <si>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</si>
  <si>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</si>
  <si>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</si>
  <si>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</si>
  <si>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</si>
  <si>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</si>
  <si>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</si>
  <si>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</si>
  <si>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</si>
  <si>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</si>
  <si>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</si>
  <si>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</si>
  <si>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</si>
  <si>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</si>
  <si>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</si>
  <si>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</si>
  <si>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</si>
  <si>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</si>
  <si>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</si>
  <si>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</si>
  <si>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</si>
  <si>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</si>
  <si>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</si>
  <si>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</si>
  <si>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</si>
  <si>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</si>
  <si>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</si>
  <si>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</si>
  <si>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</si>
  <si>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</si>
  <si>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</si>
  <si>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</si>
  <si>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</si>
  <si>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</si>
  <si>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</si>
  <si>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</si>
  <si>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</si>
  <si>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</si>
  <si>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</si>
  <si>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</si>
  <si>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</si>
  <si>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</si>
  <si>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</si>
  <si>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</si>
  <si>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</si>
  <si>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</si>
  <si>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</si>
  <si>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</si>
  <si>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</si>
  <si>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</si>
  <si>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</si>
  <si>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</si>
  <si>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</si>
  <si>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</si>
  <si>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</si>
  <si>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</si>
  <si>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</si>
  <si>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</si>
  <si>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</si>
  <si>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</si>
  <si>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</si>
  <si>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</si>
  <si>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</si>
  <si>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</si>
  <si>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</si>
  <si>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</si>
  <si>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</si>
  <si>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</si>
  <si>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</si>
  <si>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</si>
  <si>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</si>
  <si>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</si>
  <si>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</si>
  <si>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</si>
  <si>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</si>
  <si>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</si>
  <si>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</si>
  <si>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</si>
  <si>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</si>
  <si>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</si>
  <si>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</si>
  <si>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</si>
  <si>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</si>
  <si>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</si>
  <si>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</si>
  <si>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</si>
  <si>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</si>
  <si>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</si>
  <si>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</si>
  <si>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</si>
  <si>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</si>
  <si>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</si>
  <si>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</si>
  <si>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</si>
  <si>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</si>
  <si>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</si>
  <si>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</si>
  <si>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</si>
  <si>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</si>
  <si>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</si>
  <si>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</si>
  <si>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</si>
  <si>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</si>
  <si>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</si>
  <si>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</si>
  <si>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</si>
  <si>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</si>
  <si>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</si>
  <si>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</si>
  <si>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</si>
  <si>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</si>
  <si>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</si>
  <si>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</si>
  <si>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</si>
  <si>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</si>
  <si>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</si>
  <si>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</si>
  <si>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</si>
  <si>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</si>
  <si>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</si>
  <si>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</si>
  <si>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</si>
  <si>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</si>
  <si>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</si>
  <si>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</si>
  <si>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</si>
  <si>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</si>
  <si>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</si>
  <si>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</si>
  <si>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</si>
  <si>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</si>
  <si>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</si>
  <si>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</si>
  <si>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</si>
  <si>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</si>
  <si>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</si>
  <si>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</si>
  <si>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</si>
  <si>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</si>
  <si>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</si>
  <si>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</si>
  <si>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</si>
  <si>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</si>
  <si>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</si>
  <si>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</si>
  <si>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</si>
  <si>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</si>
  <si>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</si>
  <si>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</si>
  <si>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</si>
  <si>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</si>
  <si>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</si>
  <si>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</si>
  <si>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</si>
  <si>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</si>
  <si>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</si>
  <si>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</si>
  <si>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</si>
  <si>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</si>
  <si>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</si>
  <si>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</si>
  <si>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</si>
  <si>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</si>
  <si>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</si>
  <si>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</si>
  <si>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</si>
  <si>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</si>
  <si>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</si>
  <si>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</si>
  <si>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</si>
  <si>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</si>
  <si>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</si>
  <si>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</si>
  <si>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</si>
  <si>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</si>
  <si>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</si>
  <si>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</si>
  <si>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</si>
  <si>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</si>
  <si>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</si>
  <si>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</si>
  <si>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</si>
  <si>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</si>
  <si>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</si>
  <si>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</si>
  <si>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</si>
  <si>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</si>
  <si>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</si>
  <si>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</si>
  <si>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</si>
  <si>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</si>
  <si>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</si>
  <si>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</si>
  <si>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</si>
  <si>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</si>
  <si>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</si>
  <si>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</si>
  <si>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</si>
  <si>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</si>
  <si>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</si>
  <si>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</si>
  <si>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</si>
  <si>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</si>
  <si>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</si>
  <si>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</si>
  <si>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</si>
  <si>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</si>
  <si>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</si>
  <si>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</si>
  <si>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</si>
  <si>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</si>
  <si>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</si>
  <si>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</si>
  <si>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</si>
  <si>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</si>
  <si>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</si>
  <si>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</si>
  <si>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</si>
  <si>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</si>
  <si>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</si>
  <si>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</si>
  <si>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</si>
  <si>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</si>
  <si>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</si>
  <si>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</si>
  <si>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</si>
  <si>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</si>
  <si>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</si>
  <si>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</si>
  <si>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</si>
  <si>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</si>
  <si>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</si>
  <si>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</si>
  <si>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</si>
  <si>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</si>
  <si>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</si>
  <si>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</si>
  <si>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</si>
  <si>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</si>
  <si>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</si>
  <si>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</si>
  <si>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</si>
  <si>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</si>
  <si>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</si>
  <si>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</si>
  <si>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</si>
  <si>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</si>
  <si>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</si>
  <si>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</si>
  <si>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</si>
  <si>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</si>
  <si>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</si>
  <si>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</si>
  <si>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</si>
  <si>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</si>
  <si>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</si>
  <si>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</si>
  <si>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</si>
  <si>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</si>
  <si>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</si>
  <si>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</si>
  <si>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</si>
  <si>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</si>
  <si>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</si>
  <si>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</si>
  <si>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</si>
  <si>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</si>
  <si>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</si>
  <si>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</si>
  <si>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</si>
  <si>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</si>
  <si>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</si>
  <si>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</si>
  <si>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</si>
  <si>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</si>
  <si>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</si>
  <si>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</si>
  <si>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</si>
  <si>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</si>
  <si>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</si>
  <si>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</si>
  <si>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</si>
  <si>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</si>
  <si>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</si>
  <si>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</si>
  <si>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</si>
  <si>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</si>
  <si>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</si>
  <si>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</si>
  <si>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</si>
  <si>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</si>
  <si>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</si>
  <si>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</si>
  <si>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</si>
  <si>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</si>
  <si>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</si>
  <si>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</si>
  <si>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</si>
  <si>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</si>
  <si>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</si>
  <si>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</si>
  <si>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</si>
  <si>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</si>
  <si>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</si>
  <si>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</si>
  <si>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</si>
  <si>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</si>
  <si>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</si>
  <si>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</si>
  <si>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</si>
  <si>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</si>
  <si>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</si>
  <si>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</si>
  <si>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</si>
  <si>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</si>
  <si>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</si>
  <si>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</si>
  <si>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</si>
  <si>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</si>
  <si>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</si>
  <si>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</si>
  <si>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</si>
  <si>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</si>
  <si>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</si>
  <si>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</si>
  <si>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</si>
  <si>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</si>
  <si>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</si>
  <si>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</si>
  <si>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</si>
  <si>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</si>
  <si>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</si>
  <si>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</si>
  <si>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</si>
  <si>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</si>
  <si>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</si>
  <si>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</si>
  <si>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</si>
  <si>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</si>
  <si>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</si>
  <si>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</si>
  <si>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</si>
  <si>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</si>
  <si>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</si>
  <si>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</si>
  <si>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</si>
  <si>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</si>
  <si>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</si>
  <si>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</si>
  <si>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</si>
  <si>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</si>
  <si>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</si>
  <si>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</si>
  <si>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</si>
  <si>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</si>
  <si>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</si>
  <si>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</si>
  <si>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</si>
  <si>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</si>
  <si>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</si>
  <si>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</si>
  <si>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</si>
  <si>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</si>
  <si>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</si>
  <si>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</si>
  <si>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</si>
  <si>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</si>
  <si>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</si>
  <si>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</si>
  <si>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</si>
  <si>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</si>
  <si>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</si>
  <si>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</si>
  <si>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</si>
  <si>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</si>
  <si>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</si>
  <si>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</si>
  <si>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</si>
  <si>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</si>
  <si>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</si>
  <si>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</si>
  <si>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</si>
  <si>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</si>
  <si>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</si>
  <si>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</si>
  <si>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</si>
  <si>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</si>
  <si>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</si>
  <si>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</si>
  <si>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</si>
  <si>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</si>
  <si>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</si>
  <si>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</si>
  <si>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</si>
  <si>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</si>
  <si>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</si>
  <si>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</si>
  <si>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</si>
  <si>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</si>
  <si>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</si>
  <si>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</si>
  <si>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</si>
  <si>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</si>
  <si>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</si>
  <si>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</si>
  <si>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</si>
  <si>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</si>
  <si>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</si>
  <si>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</si>
  <si>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</si>
  <si>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</si>
  <si>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</si>
  <si>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</si>
  <si>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</si>
  <si>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</si>
  <si>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</si>
  <si>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</si>
  <si>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</si>
  <si>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</si>
  <si>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</si>
  <si>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</si>
  <si>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</si>
  <si>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</si>
  <si>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</si>
  <si>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</si>
  <si>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</si>
  <si>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</si>
  <si>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</si>
  <si>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</si>
  <si>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</si>
  <si>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</si>
  <si>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</si>
  <si>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</si>
  <si>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</si>
  <si>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</si>
  <si>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</si>
  <si>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</si>
  <si>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</si>
  <si>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</si>
  <si>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</si>
  <si>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</si>
  <si>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</si>
  <si>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</si>
  <si>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</si>
  <si>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</si>
  <si>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</si>
  <si>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</si>
  <si>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</si>
  <si>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</si>
  <si>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</si>
  <si>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</si>
  <si>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</si>
  <si>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</si>
  <si>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</si>
  <si>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</si>
  <si>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</si>
  <si>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</si>
  <si>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</si>
  <si>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</si>
  <si>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</si>
  <si>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</si>
  <si>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</si>
  <si>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</si>
  <si>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</si>
  <si>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</si>
  <si>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</si>
  <si>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</si>
  <si>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</si>
  <si>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</si>
  <si>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</si>
  <si>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</si>
  <si>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</si>
  <si>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</si>
  <si>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</si>
  <si>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</si>
  <si>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</si>
  <si>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</si>
  <si>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</si>
  <si>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</si>
  <si>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</si>
  <si>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</si>
  <si>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Угличский муниципальный район</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</si>
  <si>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</si>
  <si>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</si>
  <si>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</si>
  <si>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</si>
  <si>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</si>
  <si>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</si>
  <si>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</si>
  <si>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</si>
  <si>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</si>
  <si>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</si>
  <si>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</si>
  <si>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</si>
  <si>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</si>
  <si>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</si>
  <si>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</si>
  <si>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</si>
  <si>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</si>
  <si>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</si>
  <si>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</si>
  <si>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</si>
  <si>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</si>
  <si>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</si>
  <si>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</si>
  <si>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</si>
  <si>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</si>
  <si>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</si>
  <si>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</si>
  <si>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</si>
  <si>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</si>
  <si>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</si>
  <si>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</si>
  <si>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</si>
  <si>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</si>
  <si>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</si>
  <si>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</si>
  <si>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</si>
  <si>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</si>
  <si>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</si>
  <si>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</si>
  <si>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</si>
  <si>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</si>
  <si>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</si>
  <si>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</si>
  <si>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</si>
  <si>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</si>
  <si>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</si>
  <si>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</si>
  <si>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</si>
  <si>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</si>
  <si>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</si>
  <si>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Ярославль</t>
  </si>
  <si>
    <t>78701000</t>
  </si>
  <si>
    <t>96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</si>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</sst>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6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enshikovaMA@r-g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5e6fa21-1abd-4053-ad59-ce4bd067a97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 TargetMode="External"/><Relationship Id="rId3" Type="http://schemas.openxmlformats.org/officeDocument/2006/relationships/hyperlink" Target="https://zakupki.gov.ru/epz/orderclause/search/results.html?searchString=4401158338&amp;morphology=on&amp;sortBy=UPDATE_DATE&amp;pageNumber=1&amp;sortDirection=false&amp;recordsPerPage=_10&amp;showLotsInfoHidden=false" TargetMode="External"/><Relationship Id="rId4" Type="http://schemas.openxmlformats.org/officeDocument/2006/relationships/hyperlink" Target="https://zakupki.gov.ru" TargetMode="External"/><Relationship Id="rId5" Type="http://schemas.openxmlformats.org/officeDocument/2006/relationships/hyperlink" Target="https://zakupki.gov.ru/epz/orderclause/search/results.html?searchString=4401158338&amp;morphology=on&amp;sortBy=UPDATE_DATE&amp;pageNumber=1&amp;sortDirection=false&amp;recordsPerPage=_10&amp;showLotsInfoHidden=false" TargetMode="External"/><Relationship Id="rId6" Type="http://schemas.openxmlformats.org/officeDocument/2006/relationships/hyperlink" Target="https://zakupki.gov.ru" TargetMode="External"/><Relationship Id="rId7" Type="http://schemas.openxmlformats.org/officeDocument/2006/relationships/hyperlink" Target="https://zakupki.gov.ru/epz/orderplan/search/results.html?searchString=4401158338&amp;morphology=on&amp;search-filter=&#1044;&#1072;&#1090;&#1077;+&#1088;&#1072;&#1079;&#1084;&#1077;&#1097;&#1077;&#1085;&#1080;&#1103;&amp;structuredCheckBox=on&amp;structured=true&amp;notStructured=false&amp;fz223=on&amp;sortBy=BY_MODIFY_DATE&amp;pageNumber=1&amp;sortDirection=false&amp;recordsPerPage=_10&amp;showLotsInfoHidden=false&amp;searchType=false" TargetMode="External"/><Relationship Id="rId8" Type="http://schemas.openxmlformats.org/officeDocument/2006/relationships/hyperlink" Target="https://zakupki.gov.ru" TargetMode="External"/><Relationship Id="rId9" Type="http://schemas.openxmlformats.org/officeDocument/2006/relationships/hyperlink" Target="https://zakupki.gov.ru/epz/order/extendedsearch/results.html?searchString=4401158338"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095C8-77AE-AE0B-86D7-8B1B9B58EB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CD96D5-4028-F7F8-0A08-67A7B05C176F}" mc:Ignorable="x14ac xr xr2 xr3">
  <sheetPr>
    <tabColor rgb="FFCCCCFF"/>
  </sheetPr>
  <dimension ref="A1:Q79"/>
  <sheetViews>
    <sheetView topLeftCell="A1" showGridLines="0" zoomScale="90" workbookViewId="0">
      <selection activeCell="I31" sqref="I31"/>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45839</v>
      </c>
      <c r="G11" s="133"/>
      <c r="H11" s="829" t="s">
        <v>22</v>
      </c>
      <c r="J11" s="932" t="s">
        <v>23</v>
      </c>
      <c r="Q11" s="130">
        <v>0</v>
      </c>
    </row>
    <row customHeight="1" ht="22.5">
      <c r="A12" s="2154"/>
      <c r="D12" s="131"/>
      <c r="E12" s="1221" t="s">
        <v>24</v>
      </c>
      <c r="F12" s="2786">
        <v>47118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45408</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61</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61</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61</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8"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84AEBCB-8248-462B-00ED-959AE8285A7C}"/>
    <hyperlink ref="H17" location="Титульный!H9" display="Как заполнить?" tooltip="Помощь по работе с полями отчётной формы" xr:uid="{246F5ACB-B988-D30C-C4B8-6E5C1B4C00E8}"/>
    <hyperlink ref="H39" location="Титульный!H9" display="Как заполнить?" tooltip="Помощь по работе с полями отчётной формы" xr:uid="{690CFDA8-3B58-55D8-4E48-7982ECC59BF8}"/>
    <hyperlink ref="H62" location="Титульный!H9" display="Как заполнить?" tooltip="Помощь по работе с полями отчётной формы" xr:uid="{E7EF78EC-F368-A9D4-233C-2171B68803B7}"/>
    <hyperlink ref="F70" r:id="rId4" xr:uid="{7C19DF12-C088-2078-D4BD-3AE77429E3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68628-6198-C968-9688-EA94B03E609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4"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4"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Рыбинск(78715000)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9DD88-A4F8-5458-A182-3727F3A2147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"Рыбинская генерация"</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2"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c r="F13" s="2168" t="s">
        <v>61</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81508-F198-4833-76F8-A40F23B2AABD}" mc:Ignorable="x14ac xr xr2 xr3">
  <sheetPr>
    <tabColor rgb="FFCCCCFF"/>
  </sheetPr>
  <dimension ref="A1:AR146"/>
  <sheetViews>
    <sheetView topLeftCell="A1" showGridLines="0" zoomScale="90" workbookViewId="0">
      <selection activeCell="N18" sqref="N18:N20"/>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"Рыбинская генерация"</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160</v>
      </c>
      <c r="F18" s="2201" t="s">
        <v>61</v>
      </c>
      <c r="G18" s="310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3103"/>
      <c r="I18" s="3103">
        <v>1</v>
      </c>
      <c r="J18" s="3104" t="s">
        <v>161</v>
      </c>
      <c r="K18" s="3105" t="s">
        <v>61</v>
      </c>
      <c r="L18" s="3106"/>
      <c r="M18" s="3106" t="s">
        <v>109</v>
      </c>
      <c r="N18" s="3107" t="str">
        <f>IF(Z18="","",INDEX(TERRITORY_MR_LIST,MATCH(Z18,TERRITORY_LIST_ID,0)))</f>
        <v>Территория 1</v>
      </c>
      <c r="O18" s="3105" t="s">
        <v>19</v>
      </c>
      <c r="P18" s="3106"/>
      <c r="Q18" s="3106" t="s">
        <v>109</v>
      </c>
      <c r="R18" s="3108" t="s">
        <v>28</v>
      </c>
      <c r="S18" s="3109" t="s">
        <v>19</v>
      </c>
      <c r="T18" s="3106"/>
      <c r="U18" s="3106" t="s">
        <v>109</v>
      </c>
      <c r="V18" s="3108" t="s">
        <v>28</v>
      </c>
      <c r="W18" s="3104"/>
      <c r="X18" s="1323"/>
      <c r="Y18" s="1323"/>
      <c r="Z18" s="1323" t="s">
        <v>98</v>
      </c>
      <c r="AA18" s="1323"/>
      <c r="AB18" s="1323" t="s">
        <v>162</v>
      </c>
      <c r="AC18" s="1323" t="s">
        <v>163</v>
      </c>
      <c r="AD18" s="1323" t="s">
        <v>164</v>
      </c>
      <c r="AE18" s="1323" t="s">
        <v>165</v>
      </c>
      <c r="AF18" s="1323" t="s">
        <v>166</v>
      </c>
      <c r="AG18" s="1323" t="s">
        <v>167</v>
      </c>
      <c r="AH18" s="132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23" t="str">
        <f>IF($G$18=0,"",$G$18)</f>
        <v>Производство тепловой энергии. Некомбинированная выработка; Передача. Тепловая энергия; Сбыт. Тепловая энергия</v>
      </c>
      <c r="AJ18" s="1323" t="str">
        <f>IF($J$18=0,"",$J$18)</f>
        <v>Тепловая энергия в виде горячей воды</v>
      </c>
      <c r="AK18" s="1323" t="str">
        <f>IF($K$18="нет","без дифференциации",IF($N$18=0,"",$N$18))</f>
        <v>Территория 1</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2" customFormat="1" customHeight="1" ht="17.25">
      <c r="A19" s="377"/>
      <c r="C19" s="376"/>
      <c r="D19" s="2191"/>
      <c r="E19" s="2220"/>
      <c r="F19" s="2202"/>
      <c r="G19" s="3102"/>
      <c r="H19" s="3103"/>
      <c r="I19" s="3103"/>
      <c r="J19" s="3104"/>
      <c r="K19" s="3113"/>
      <c r="L19" s="3106"/>
      <c r="M19" s="3106"/>
      <c r="N19" s="3107"/>
      <c r="O19" s="3113"/>
      <c r="P19" s="3106"/>
      <c r="Q19" s="3106"/>
      <c r="R19" s="3108" t="s">
        <v>28</v>
      </c>
      <c r="S19" s="3109"/>
      <c r="T19" s="3114"/>
      <c r="U19" s="3115"/>
      <c r="V19" s="3116" t="s">
        <v>168</v>
      </c>
      <c r="W19" s="3117"/>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3119"/>
      <c r="H20" s="3120"/>
      <c r="I20" s="3120"/>
      <c r="J20" s="3121"/>
      <c r="K20" s="3113"/>
      <c r="L20" s="3120"/>
      <c r="M20" s="3120"/>
      <c r="N20" s="3122"/>
      <c r="O20" s="3123"/>
      <c r="P20" s="3124"/>
      <c r="Q20" s="3125"/>
      <c r="R20" s="3126" t="s">
        <v>169</v>
      </c>
      <c r="S20" s="3127"/>
      <c r="T20" s="3128"/>
      <c r="U20" s="3129"/>
      <c r="V20" s="3130"/>
      <c r="W20" s="3131"/>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3119"/>
      <c r="H21" s="3120"/>
      <c r="I21" s="3120"/>
      <c r="J21" s="3121"/>
      <c r="K21" s="3123"/>
      <c r="L21" s="3132"/>
      <c r="M21" s="3133"/>
      <c r="N21" s="3134" t="s">
        <v>170</v>
      </c>
      <c r="O21" s="3135"/>
      <c r="P21" s="3136"/>
      <c r="Q21" s="3137"/>
      <c r="R21" s="3138"/>
      <c r="S21" s="3139"/>
      <c r="T21" s="3140"/>
      <c r="U21" s="3141"/>
      <c r="V21" s="3142"/>
      <c r="W21" s="3143"/>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3119"/>
      <c r="H22" s="3144"/>
      <c r="I22" s="3145"/>
      <c r="J22" s="3146" t="s">
        <v>171</v>
      </c>
      <c r="K22" s="3147"/>
      <c r="L22" s="3148"/>
      <c r="M22" s="3149"/>
      <c r="N22" s="3150"/>
      <c r="O22" s="3151"/>
      <c r="P22" s="3152"/>
      <c r="Q22" s="3153"/>
      <c r="R22" s="3154"/>
      <c r="S22" s="3155"/>
      <c r="T22" s="3156"/>
      <c r="U22" s="3157"/>
      <c r="V22" s="3158"/>
      <c r="W22" s="3159"/>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172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173</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174</v>
      </c>
      <c r="AD28" s="1323" t="s">
        <v>175</v>
      </c>
      <c r="AE28" s="1323" t="s">
        <v>176</v>
      </c>
      <c r="AF28" s="1323" t="s">
        <v>177</v>
      </c>
      <c r="AG28" s="1323" t="s">
        <v>178</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179</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180</v>
      </c>
      <c r="AD33" s="1323" t="s">
        <v>181</v>
      </c>
      <c r="AE33" s="1323" t="s">
        <v>182</v>
      </c>
      <c r="AF33" s="1323" t="s">
        <v>183</v>
      </c>
      <c r="AG33" s="1323" t="s">
        <v>184</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185</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186</v>
      </c>
      <c r="AD38" s="1323" t="s">
        <v>187</v>
      </c>
      <c r="AE38" s="1323" t="s">
        <v>188</v>
      </c>
      <c r="AF38" s="1323" t="s">
        <v>189</v>
      </c>
      <c r="AG38" s="1323" t="s">
        <v>190</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191</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192</v>
      </c>
      <c r="AD43" s="1323" t="s">
        <v>193</v>
      </c>
      <c r="AE43" s="1323" t="s">
        <v>194</v>
      </c>
      <c r="AF43" s="1323" t="s">
        <v>195</v>
      </c>
      <c r="AG43" s="1323" t="s">
        <v>196</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197</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198</v>
      </c>
      <c r="AD48" s="1323" t="s">
        <v>199</v>
      </c>
      <c r="AE48" s="1323" t="s">
        <v>200</v>
      </c>
      <c r="AF48" s="1323" t="s">
        <v>201</v>
      </c>
      <c r="AG48" s="1323" t="s">
        <v>202</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203</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204</v>
      </c>
      <c r="AD53" s="1323" t="s">
        <v>205</v>
      </c>
      <c r="AE53" s="1323" t="s">
        <v>206</v>
      </c>
      <c r="AF53" s="1323" t="s">
        <v>207</v>
      </c>
      <c r="AG53" s="1323" t="s">
        <v>208</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209</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210</v>
      </c>
      <c r="AD58" s="1323" t="s">
        <v>211</v>
      </c>
      <c r="AE58" s="1323" t="s">
        <v>212</v>
      </c>
      <c r="AF58" s="1323" t="s">
        <v>213</v>
      </c>
      <c r="AG58" s="1323" t="s">
        <v>214</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43E84-2338-48F7-3A42-6381363DDD3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9" width="8.00390625" customWidth="1"/>
    <col min="38" max="64" style="2909" width="8.00390625" customWidth="1"/>
    <col min="65" max="65" style="2909"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"Рыбинская генерация"</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2F2B8-A10A-322A-3B68-73351175968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304</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"Рыбинская генерация"</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Ярославская область</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4401158338</v>
      </c>
      <c r="G14" s="1068" t="s">
        <v>314</v>
      </c>
      <c r="H14" s="531"/>
      <c r="J14" s="511">
        <v>0</v>
      </c>
    </row>
    <row customHeight="1" ht="22.5" hidden="1">
      <c r="A15" s="513"/>
      <c r="B15" s="558"/>
      <c r="C15" s="513"/>
      <c r="D15" s="1065" t="s">
        <v>315</v>
      </c>
      <c r="E15" s="1066" t="s">
        <v>316</v>
      </c>
      <c r="F15" s="1067" t="str">
        <f>IF(kpp="","",kpp)</f>
        <v>761001001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3" customFormat="1" customHeight="1" ht="24.75" hidden="1">
      <c r="A25" s="513"/>
      <c r="B25" s="558"/>
      <c r="C25" s="558"/>
      <c r="D25" s="1062" t="s">
        <v>90</v>
      </c>
      <c r="E25" s="1064" t="s">
        <v>328</v>
      </c>
      <c r="F25" s="1069" t="s">
        <v>311</v>
      </c>
      <c r="G25" s="1064"/>
      <c r="J25" s="557">
        <v>0</v>
      </c>
    </row>
    <row s="3283" customFormat="1" customHeight="1" ht="11.25" hidden="1">
      <c r="A26" s="513"/>
      <c r="B26" s="558"/>
      <c r="C26" s="558"/>
      <c r="D26" s="1062" t="s">
        <v>329</v>
      </c>
      <c r="E26" s="1063" t="s">
        <v>330</v>
      </c>
      <c r="F26" s="1069" t="s">
        <v>311</v>
      </c>
      <c r="G26" s="1064"/>
      <c r="J26" s="557">
        <v>0</v>
      </c>
    </row>
    <row s="3283"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337</v>
      </c>
      <c r="E30" s="1063" t="s">
        <v>338</v>
      </c>
      <c r="F30" s="1071"/>
      <c r="G30" s="1064"/>
      <c r="J30" s="557">
        <v>0</v>
      </c>
    </row>
    <row s="3283" customFormat="1" customHeight="1" ht="11.25" hidden="1">
      <c r="A31" s="513"/>
      <c r="B31" s="558"/>
      <c r="C31" s="558"/>
      <c r="D31" s="1062" t="s">
        <v>339</v>
      </c>
      <c r="E31" s="1063" t="s">
        <v>340</v>
      </c>
      <c r="F31" s="1071"/>
      <c r="G31" s="1064"/>
      <c r="J31" s="557">
        <v>0</v>
      </c>
    </row>
    <row s="3283"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46F48-51E8-B379-0808-BE1652C1798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5"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"Рыбинская генерация"</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6"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C2C08-2C49-7FA8-01A8-4FD3761BC97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5"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ООО "Рыбинская генерация"</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6"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CA7C8-25C8-3478-3694-2E18AF9CDD1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83</v>
      </c>
      <c r="H1" s="545" t="s">
        <v>84</v>
      </c>
      <c r="I1" s="545" t="s">
        <v>85</v>
      </c>
      <c r="P1" s="545" t="s">
        <v>83</v>
      </c>
      <c r="Q1" s="545" t="s">
        <v>84</v>
      </c>
      <c r="R1" s="545" t="s">
        <v>85</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ООО "Рыбинская генерация"</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61</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36CBB-5F68-AF08-B048-9505EDB49BF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61</v>
      </c>
      <c r="AJ17" s="2323"/>
      <c r="AK17" s="2324" t="s">
        <v>61</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04/4234</v>
      </c>
      <c r="W31" s="2307"/>
      <c r="X31" s="2307"/>
      <c r="Y31" s="2307"/>
      <c r="Z31" s="2307"/>
      <c r="AA31" s="2307"/>
      <c r="AB31" s="2307"/>
      <c r="AC31" s="382"/>
      <c r="AD31" s="2307" t="str">
        <f>IF(TITLE_NUMBER_PR_CHANGE="",IF(TITLE_NUMBER_PR="","",TITLE_NUMBER_PR),TITLE_NUMBER_PR_CHANGE)</f>
        <v>04/4234</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04/4234</v>
      </c>
      <c r="W35" s="2307"/>
      <c r="X35" s="2307"/>
      <c r="Y35" s="2307"/>
      <c r="Z35" s="2307"/>
      <c r="AA35" s="2307"/>
      <c r="AB35" s="2307"/>
      <c r="AC35" s="382"/>
      <c r="AD35" s="2307" t="str">
        <f>IF(TITLE_NUMBER_PR_CHANGE="",IF(TITLE_NUMBER_PR="","",TITLE_NUMBER_PR),TITLE_NUMBER_PR_CHANGE)</f>
        <v>04/4234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4EAA8-1EAB-E212-08E1-11875EB4DDE8}" mc:Ignorable="x14ac xr xr2 xr3">
  <sheetPr>
    <tabColor theme="6" tint="0.4"/>
  </sheetPr>
  <dimension ref="A1:BQ69"/>
  <sheetViews>
    <sheetView topLeftCell="A1" showGridLines="0" zoomScale="90" workbookViewId="0">
      <selection activeCell="T53" sqref="T53"/>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customWidth="1"/>
    <col min="61" max="61" width="10.57421875" hidden="1"/>
    <col min="62" max="62" style="2774" width="4.00390625" customWidth="1"/>
    <col min="63" max="63" style="2774" width="115.00390625" customWidth="1"/>
    <col min="64" max="68" style="2849" width="10.00390625" customWidth="1"/>
    <col min="69" max="69" style="2774" width="10.57421875" hidden="1"/>
  </cols>
  <sheetData>
    <row customHeight="1" ht="22.5" hidden="1">
      <c r="Y1" s="383"/>
      <c r="Z1" s="383"/>
      <c r="AG1" s="383"/>
      <c r="AH1" s="383"/>
      <c r="AL1" s="3647"/>
      <c r="AM1" s="3647"/>
      <c r="AN1" s="3647"/>
      <c r="AO1" s="3647"/>
      <c r="AP1" s="3647"/>
      <c r="AQ1" s="3647"/>
      <c r="AR1" s="3647"/>
      <c r="AS1" s="3647"/>
      <c r="AT1" s="3647"/>
      <c r="AU1" s="3647"/>
      <c r="AV1" s="3647"/>
      <c r="AW1" s="3647"/>
      <c r="AX1" s="3647"/>
      <c r="AY1" s="3647"/>
      <c r="AZ1" s="3647"/>
      <c r="BA1" s="3647"/>
      <c r="BB1" s="3647"/>
      <c r="BC1" s="3647"/>
      <c r="BD1" s="3647"/>
      <c r="BE1" s="3647"/>
      <c r="BF1" s="3647"/>
      <c r="BG1" s="3647"/>
      <c r="BH1" s="3647"/>
      <c r="BI1" s="3647"/>
      <c r="BQ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649"/>
      <c r="AM2" s="3650"/>
      <c r="AN2" s="3650"/>
      <c r="AO2" s="3650"/>
      <c r="AP2" s="3650"/>
      <c r="AQ2" s="3650"/>
      <c r="AR2" s="3650"/>
      <c r="AS2" s="3651"/>
      <c r="AT2" s="3649"/>
      <c r="AU2" s="3650"/>
      <c r="AV2" s="3650"/>
      <c r="AW2" s="3650"/>
      <c r="AX2" s="3650"/>
      <c r="AY2" s="3650"/>
      <c r="AZ2" s="3650"/>
      <c r="BA2" s="3651"/>
      <c r="BB2" s="3649"/>
      <c r="BC2" s="3650"/>
      <c r="BD2" s="3650"/>
      <c r="BE2" s="3650"/>
      <c r="BF2" s="3650"/>
      <c r="BG2" s="3650"/>
      <c r="BH2" s="3650"/>
      <c r="BI2" s="3651"/>
      <c r="BJ2" s="2300"/>
      <c r="BK2" s="1314" t="s">
        <v>401</v>
      </c>
      <c r="BM2" s="556"/>
      <c r="BN2" s="556" t="str">
        <f>IF(T2="","",T2)</f>
        <v>Наименование тарифа</v>
      </c>
      <c r="BO2" s="556"/>
      <c r="BP2" s="556"/>
      <c r="BQ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649"/>
      <c r="AM3" s="3650"/>
      <c r="AN3" s="3650"/>
      <c r="AO3" s="3650"/>
      <c r="AP3" s="3650"/>
      <c r="AQ3" s="3650"/>
      <c r="AR3" s="3650"/>
      <c r="AS3" s="3651"/>
      <c r="AT3" s="3649"/>
      <c r="AU3" s="3650"/>
      <c r="AV3" s="3650"/>
      <c r="AW3" s="3650"/>
      <c r="AX3" s="3650"/>
      <c r="AY3" s="3650"/>
      <c r="AZ3" s="3650"/>
      <c r="BA3" s="3651"/>
      <c r="BB3" s="3649"/>
      <c r="BC3" s="3650"/>
      <c r="BD3" s="3650"/>
      <c r="BE3" s="3650"/>
      <c r="BF3" s="3650"/>
      <c r="BG3" s="3650"/>
      <c r="BH3" s="3650"/>
      <c r="BI3" s="3651"/>
      <c r="BJ3" s="2300"/>
      <c r="BK3" s="1314" t="s">
        <v>403</v>
      </c>
      <c r="BM3" s="556"/>
      <c r="BN3" s="556" t="str">
        <f>IF(T3="","",T3)</f>
        <v>Территория действия тарифа</v>
      </c>
      <c r="BO3" s="556"/>
      <c r="BP3" s="556"/>
      <c r="BQ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649"/>
      <c r="AM4" s="3650"/>
      <c r="AN4" s="3650"/>
      <c r="AO4" s="3650"/>
      <c r="AP4" s="3650"/>
      <c r="AQ4" s="3650"/>
      <c r="AR4" s="3650"/>
      <c r="AS4" s="3651"/>
      <c r="AT4" s="3649"/>
      <c r="AU4" s="3650"/>
      <c r="AV4" s="3650"/>
      <c r="AW4" s="3650"/>
      <c r="AX4" s="3650"/>
      <c r="AY4" s="3650"/>
      <c r="AZ4" s="3650"/>
      <c r="BA4" s="3651"/>
      <c r="BB4" s="3649"/>
      <c r="BC4" s="3650"/>
      <c r="BD4" s="3650"/>
      <c r="BE4" s="3650"/>
      <c r="BF4" s="3650"/>
      <c r="BG4" s="3650"/>
      <c r="BH4" s="3650"/>
      <c r="BI4" s="3651"/>
      <c r="BJ4" s="2300"/>
      <c r="BK4" s="1314" t="s">
        <v>405</v>
      </c>
      <c r="BM4" s="556"/>
      <c r="BN4" s="556" t="str">
        <f>IF(T4="","",T4)</f>
        <v>Наименование системы теплоснабжения </v>
      </c>
      <c r="BO4" s="556"/>
      <c r="BP4" s="556"/>
      <c r="BQ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649"/>
      <c r="AM5" s="3650"/>
      <c r="AN5" s="3650"/>
      <c r="AO5" s="3650"/>
      <c r="AP5" s="3650"/>
      <c r="AQ5" s="3650"/>
      <c r="AR5" s="3650"/>
      <c r="AS5" s="3651"/>
      <c r="AT5" s="3649"/>
      <c r="AU5" s="3650"/>
      <c r="AV5" s="3650"/>
      <c r="AW5" s="3650"/>
      <c r="AX5" s="3650"/>
      <c r="AY5" s="3650"/>
      <c r="AZ5" s="3650"/>
      <c r="BA5" s="3651"/>
      <c r="BB5" s="3649"/>
      <c r="BC5" s="3650"/>
      <c r="BD5" s="3650"/>
      <c r="BE5" s="3650"/>
      <c r="BF5" s="3650"/>
      <c r="BG5" s="3650"/>
      <c r="BH5" s="3650"/>
      <c r="BI5" s="3651"/>
      <c r="BJ5" s="2300"/>
      <c r="BK5" s="1314" t="s">
        <v>407</v>
      </c>
      <c r="BM5" s="556"/>
      <c r="BN5" s="556" t="str">
        <f>IF(T5="","",T5)</f>
        <v>Источник тепловой энергии  </v>
      </c>
      <c r="BO5" s="556"/>
      <c r="BP5" s="556"/>
      <c r="BQ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3654"/>
      <c r="AM6" s="3655"/>
      <c r="AN6" s="3655"/>
      <c r="AO6" s="3655"/>
      <c r="AP6" s="3655"/>
      <c r="AQ6" s="3655"/>
      <c r="AR6" s="3655"/>
      <c r="AS6" s="3656"/>
      <c r="AT6" s="3654"/>
      <c r="AU6" s="3655"/>
      <c r="AV6" s="3655"/>
      <c r="AW6" s="3655"/>
      <c r="AX6" s="3655"/>
      <c r="AY6" s="3655"/>
      <c r="AZ6" s="3655"/>
      <c r="BA6" s="3656"/>
      <c r="BB6" s="3654"/>
      <c r="BC6" s="3655"/>
      <c r="BD6" s="3655"/>
      <c r="BE6" s="3655"/>
      <c r="BF6" s="3655"/>
      <c r="BG6" s="3655"/>
      <c r="BH6" s="3655"/>
      <c r="BI6" s="3656"/>
      <c r="BJ6" s="2303"/>
      <c r="BK6" s="1314" t="s">
        <v>410</v>
      </c>
      <c r="BM6" s="556"/>
      <c r="BN6" s="556" t="str">
        <f>IF(T6="","",T6)</f>
        <v>Схема подключения теплопотребляющей установки к коллектору источника тепловой энергии</v>
      </c>
      <c r="BO6" s="556"/>
      <c r="BP6" s="556"/>
      <c r="BQ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3654"/>
      <c r="AM7" s="3655"/>
      <c r="AN7" s="3655"/>
      <c r="AO7" s="3655"/>
      <c r="AP7" s="3655"/>
      <c r="AQ7" s="3655"/>
      <c r="AR7" s="3655"/>
      <c r="AS7" s="3656"/>
      <c r="AT7" s="3654"/>
      <c r="AU7" s="3655"/>
      <c r="AV7" s="3655"/>
      <c r="AW7" s="3655"/>
      <c r="AX7" s="3655"/>
      <c r="AY7" s="3655"/>
      <c r="AZ7" s="3655"/>
      <c r="BA7" s="3656"/>
      <c r="BB7" s="3654"/>
      <c r="BC7" s="3655"/>
      <c r="BD7" s="3655"/>
      <c r="BE7" s="3655"/>
      <c r="BF7" s="3655"/>
      <c r="BG7" s="3655"/>
      <c r="BH7" s="3655"/>
      <c r="BI7" s="3656"/>
      <c r="BJ7" s="2303"/>
      <c r="BK7" s="1314" t="s">
        <v>413</v>
      </c>
      <c r="BM7" s="556"/>
      <c r="BN7" s="556" t="str">
        <f>IF(T7="","",T7)</f>
        <v>Группа потребителей</v>
      </c>
      <c r="BO7" s="556"/>
      <c r="BP7" s="556"/>
      <c r="BQ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61</v>
      </c>
      <c r="AB8" s="2321"/>
      <c r="AC8" s="2163" t="s">
        <v>61</v>
      </c>
      <c r="AD8" s="807"/>
      <c r="AE8" s="381"/>
      <c r="AF8" s="807"/>
      <c r="AG8" s="1313"/>
      <c r="AH8" s="2321"/>
      <c r="AI8" s="2163" t="s">
        <v>61</v>
      </c>
      <c r="AJ8" s="2321"/>
      <c r="AK8" s="2163" t="s">
        <v>61</v>
      </c>
      <c r="AL8" s="3657"/>
      <c r="AM8" s="3658"/>
      <c r="AN8" s="3657"/>
      <c r="AO8" s="3659"/>
      <c r="AP8" s="3660"/>
      <c r="AQ8" s="3109" t="s">
        <v>61</v>
      </c>
      <c r="AR8" s="3660"/>
      <c r="AS8" s="3109" t="s">
        <v>61</v>
      </c>
      <c r="AT8" s="3657"/>
      <c r="AU8" s="3658"/>
      <c r="AV8" s="3657"/>
      <c r="AW8" s="3659"/>
      <c r="AX8" s="3660"/>
      <c r="AY8" s="3109" t="s">
        <v>61</v>
      </c>
      <c r="AZ8" s="3660"/>
      <c r="BA8" s="3109" t="s">
        <v>61</v>
      </c>
      <c r="BB8" s="3657"/>
      <c r="BC8" s="3658"/>
      <c r="BD8" s="3657"/>
      <c r="BE8" s="3659"/>
      <c r="BF8" s="3660"/>
      <c r="BG8" s="3109" t="s">
        <v>61</v>
      </c>
      <c r="BH8" s="3660"/>
      <c r="BI8" s="3109" t="s">
        <v>61</v>
      </c>
      <c r="BJ8" s="381"/>
      <c r="BK8" s="2309" t="s">
        <v>415</v>
      </c>
      <c r="BL8" s="567">
        <f>STRCHECKDATE(V9:BJ9)</f>
      </c>
      <c r="BM8" s="556"/>
      <c r="BN8" s="556" t="str">
        <f>IF(T8="","",T8)</f>
        <v/>
      </c>
      <c r="BO8" s="556"/>
      <c r="BP8" s="556"/>
      <c r="BQ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658"/>
      <c r="AM9" s="3658"/>
      <c r="AN9" s="3658"/>
      <c r="AO9" s="3662" t="str">
        <f>AP8&amp;"-"&amp;AR8</f>
        <v>-</v>
      </c>
      <c r="AP9" s="3663"/>
      <c r="AQ9" s="3109"/>
      <c r="AR9" s="3663"/>
      <c r="AS9" s="3109"/>
      <c r="AT9" s="3658"/>
      <c r="AU9" s="3658"/>
      <c r="AV9" s="3658"/>
      <c r="AW9" s="3662" t="str">
        <f>AX8&amp;"-"&amp;AZ8</f>
        <v>-</v>
      </c>
      <c r="AX9" s="3663"/>
      <c r="AY9" s="3109"/>
      <c r="AZ9" s="3663"/>
      <c r="BA9" s="3109"/>
      <c r="BB9" s="3658"/>
      <c r="BC9" s="3658"/>
      <c r="BD9" s="3658"/>
      <c r="BE9" s="3662" t="str">
        <f>BF8&amp;"-"&amp;BH8</f>
        <v>-</v>
      </c>
      <c r="BF9" s="3663"/>
      <c r="BG9" s="3109"/>
      <c r="BH9" s="3663"/>
      <c r="BI9" s="3109"/>
      <c r="BJ9" s="381"/>
      <c r="BK9" s="2310"/>
      <c r="BM9" s="556"/>
      <c r="BN9" s="556" t="str">
        <f>IF(T9="","",T9)</f>
        <v/>
      </c>
      <c r="BO9" s="556"/>
      <c r="BP9" s="556"/>
      <c r="BQ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664"/>
      <c r="AM10" s="3665"/>
      <c r="AN10" s="3666"/>
      <c r="AO10" s="3667"/>
      <c r="AP10" s="3668"/>
      <c r="AQ10" s="3669"/>
      <c r="AR10" s="3670"/>
      <c r="AS10" s="3671"/>
      <c r="AT10" s="3672"/>
      <c r="AU10" s="3673"/>
      <c r="AV10" s="3674"/>
      <c r="AW10" s="3675"/>
      <c r="AX10" s="3676"/>
      <c r="AY10" s="3677"/>
      <c r="AZ10" s="3678"/>
      <c r="BA10" s="3679"/>
      <c r="BB10" s="3680"/>
      <c r="BC10" s="3681"/>
      <c r="BD10" s="3682"/>
      <c r="BE10" s="3683"/>
      <c r="BF10" s="3684"/>
      <c r="BG10" s="3685"/>
      <c r="BH10" s="3686"/>
      <c r="BI10" s="3687"/>
      <c r="BJ10" s="380"/>
      <c r="BK10" s="2311"/>
      <c r="BM10" s="556"/>
      <c r="BN10" s="556" t="str">
        <f>IF(T10="","",T10)</f>
        <v>Добавить вид теплоносителя (параметры теплоносителя)</v>
      </c>
      <c r="BO10" s="556"/>
      <c r="BP10" s="556"/>
      <c r="BQ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3688"/>
      <c r="AM11" s="3689"/>
      <c r="AN11" s="3690"/>
      <c r="AO11" s="3691"/>
      <c r="AP11" s="3692"/>
      <c r="AQ11" s="3693"/>
      <c r="AR11" s="3694"/>
      <c r="AS11" s="3695"/>
      <c r="AT11" s="3696"/>
      <c r="AU11" s="3697"/>
      <c r="AV11" s="3698"/>
      <c r="AW11" s="3699"/>
      <c r="AX11" s="3700"/>
      <c r="AY11" s="3701"/>
      <c r="AZ11" s="3702"/>
      <c r="BA11" s="3703"/>
      <c r="BB11" s="3704"/>
      <c r="BC11" s="3705"/>
      <c r="BD11" s="3706"/>
      <c r="BE11" s="3707"/>
      <c r="BF11" s="3708"/>
      <c r="BG11" s="3709"/>
      <c r="BH11" s="3710"/>
      <c r="BI11" s="3711"/>
      <c r="BJ11" s="423"/>
      <c r="BK11" s="359"/>
      <c r="BM11" s="556"/>
      <c r="BN11" s="556" t="str">
        <f>IF(T11="","",T11)</f>
        <v>Добавить группу потребителей</v>
      </c>
      <c r="BO11" s="556"/>
      <c r="BP11" s="556"/>
      <c r="BQ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3712"/>
      <c r="AM12" s="3713"/>
      <c r="AN12" s="3714"/>
      <c r="AO12" s="3715"/>
      <c r="AP12" s="3716"/>
      <c r="AQ12" s="3717"/>
      <c r="AR12" s="3718"/>
      <c r="AS12" s="3719"/>
      <c r="AT12" s="3720"/>
      <c r="AU12" s="3721"/>
      <c r="AV12" s="3722"/>
      <c r="AW12" s="3723"/>
      <c r="AX12" s="3724"/>
      <c r="AY12" s="3725"/>
      <c r="AZ12" s="3726"/>
      <c r="BA12" s="3727"/>
      <c r="BB12" s="3728"/>
      <c r="BC12" s="3729"/>
      <c r="BD12" s="3730"/>
      <c r="BE12" s="3731"/>
      <c r="BF12" s="3732"/>
      <c r="BG12" s="3733"/>
      <c r="BH12" s="3734"/>
      <c r="BI12" s="3735"/>
      <c r="BJ12" s="423"/>
      <c r="BK12" s="359"/>
      <c r="BM12" s="556"/>
      <c r="BN12" s="556" t="str">
        <f>IF(T12="","",T12)</f>
        <v>Добавить схему подключения</v>
      </c>
      <c r="BO12" s="556"/>
      <c r="BP12" s="556"/>
      <c r="BQ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3736"/>
      <c r="AM13" s="3736"/>
      <c r="AN13" s="3736"/>
      <c r="AO13" s="3736"/>
      <c r="AP13" s="3736"/>
      <c r="AQ13" s="3736"/>
      <c r="AR13" s="3736"/>
      <c r="AS13" s="3736"/>
      <c r="AT13" s="3736"/>
      <c r="AU13" s="3736"/>
      <c r="AV13" s="3736"/>
      <c r="AW13" s="3736"/>
      <c r="AX13" s="3736"/>
      <c r="AY13" s="3736"/>
      <c r="AZ13" s="3736"/>
      <c r="BA13" s="3736"/>
      <c r="BB13" s="3736"/>
      <c r="BC13" s="3736"/>
      <c r="BD13" s="3736"/>
      <c r="BE13" s="3736"/>
      <c r="BF13" s="3736"/>
      <c r="BG13" s="3736"/>
      <c r="BH13" s="3736"/>
      <c r="BI13" s="3736"/>
      <c r="BJ13" s="1376"/>
      <c r="BK13" s="1376"/>
      <c r="BM13" s="845"/>
      <c r="BN13" s="845" t="str">
        <f>IF(T13="","",T13)</f>
        <v>Добавить источник для дифференциации</v>
      </c>
      <c r="BO13" s="845"/>
      <c r="BP13" s="845"/>
      <c r="BQ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3737"/>
      <c r="AM14" s="3737"/>
      <c r="AN14" s="3737"/>
      <c r="AO14" s="3737"/>
      <c r="AP14" s="3737"/>
      <c r="AQ14" s="3737"/>
      <c r="AR14" s="3737"/>
      <c r="AS14" s="3737"/>
      <c r="AT14" s="3737"/>
      <c r="AU14" s="3737"/>
      <c r="AV14" s="3737"/>
      <c r="AW14" s="3737"/>
      <c r="AX14" s="3737"/>
      <c r="AY14" s="3737"/>
      <c r="AZ14" s="3737"/>
      <c r="BA14" s="3737"/>
      <c r="BB14" s="3737"/>
      <c r="BC14" s="3737"/>
      <c r="BD14" s="3737"/>
      <c r="BE14" s="3737"/>
      <c r="BF14" s="3737"/>
      <c r="BG14" s="3737"/>
      <c r="BH14" s="3737"/>
      <c r="BI14" s="3737"/>
      <c r="BJ14" s="1380"/>
      <c r="BK14" s="1380"/>
      <c r="BM14" s="845"/>
      <c r="BN14" s="845" t="str">
        <f>IF(T14="","",T14)</f>
        <v>Добавить централизованную систему для дифференциации</v>
      </c>
      <c r="BO14" s="845"/>
      <c r="BP14" s="845"/>
      <c r="BQ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3737"/>
      <c r="AM15" s="3737"/>
      <c r="AN15" s="3737"/>
      <c r="AO15" s="3737"/>
      <c r="AP15" s="3737"/>
      <c r="AQ15" s="3737"/>
      <c r="AR15" s="3737"/>
      <c r="AS15" s="3737"/>
      <c r="AT15" s="3737"/>
      <c r="AU15" s="3737"/>
      <c r="AV15" s="3737"/>
      <c r="AW15" s="3737"/>
      <c r="AX15" s="3737"/>
      <c r="AY15" s="3737"/>
      <c r="AZ15" s="3737"/>
      <c r="BA15" s="3737"/>
      <c r="BB15" s="3737"/>
      <c r="BC15" s="3737"/>
      <c r="BD15" s="3737"/>
      <c r="BE15" s="3737"/>
      <c r="BF15" s="3737"/>
      <c r="BG15" s="3737"/>
      <c r="BH15" s="3737"/>
      <c r="BI15" s="3737"/>
      <c r="BJ15" s="1380"/>
      <c r="BK15" s="1380"/>
      <c r="BM15" s="845"/>
      <c r="BN15" s="845" t="str">
        <f>IF(T15="","",T15)</f>
        <v>Добавить территорию для дифференциации</v>
      </c>
      <c r="BO15" s="845"/>
      <c r="BP15" s="845"/>
      <c r="BQ15" s="574">
        <v>0</v>
      </c>
    </row>
    <row customHeight="1" ht="14.25" hidden="1">
      <c r="AC16" s="383"/>
      <c r="AK16" s="383"/>
      <c r="AL16" s="3647"/>
      <c r="AM16" s="3647"/>
      <c r="AN16" s="3647"/>
      <c r="AO16" s="3647"/>
      <c r="AP16" s="3647"/>
      <c r="AQ16" s="3647"/>
      <c r="AR16" s="3647"/>
      <c r="AS16" s="3647"/>
      <c r="AT16" s="3647"/>
      <c r="AU16" s="3647"/>
      <c r="AV16" s="3647"/>
      <c r="AW16" s="3647"/>
      <c r="AX16" s="3647"/>
      <c r="AY16" s="3647"/>
      <c r="AZ16" s="3647"/>
      <c r="BA16" s="3647"/>
      <c r="BB16" s="3647"/>
      <c r="BC16" s="3647"/>
      <c r="BD16" s="3647"/>
      <c r="BE16" s="3647"/>
      <c r="BF16" s="3647"/>
      <c r="BG16" s="3647"/>
      <c r="BH16" s="3647"/>
      <c r="BI16" s="3647"/>
      <c r="BQ16" s="1211">
        <v>0</v>
      </c>
    </row>
    <row customHeight="1" ht="14.25" hidden="1">
      <c r="AD17" s="1416"/>
      <c r="AE17" s="1416"/>
      <c r="AF17" s="1416"/>
      <c r="AG17" s="1417"/>
      <c r="AH17" s="2323"/>
      <c r="AI17" s="2324" t="s">
        <v>61</v>
      </c>
      <c r="AJ17" s="2323"/>
      <c r="AK17" s="2324" t="s">
        <v>61</v>
      </c>
      <c r="AL17" s="3647"/>
      <c r="AM17" s="3647"/>
      <c r="AN17" s="3647"/>
      <c r="AO17" s="3647"/>
      <c r="AP17" s="3647"/>
      <c r="AQ17" s="3647"/>
      <c r="AR17" s="3647"/>
      <c r="AS17" s="3647"/>
      <c r="AT17" s="3647"/>
      <c r="AU17" s="3647"/>
      <c r="AV17" s="3647"/>
      <c r="AW17" s="3647"/>
      <c r="AX17" s="3647"/>
      <c r="AY17" s="3647"/>
      <c r="AZ17" s="3647"/>
      <c r="BA17" s="3647"/>
      <c r="BB17" s="3647"/>
      <c r="BC17" s="3647"/>
      <c r="BD17" s="3647"/>
      <c r="BE17" s="3647"/>
      <c r="BF17" s="3647"/>
      <c r="BG17" s="3647"/>
      <c r="BH17" s="3647"/>
      <c r="BI17" s="3647"/>
      <c r="BQ17" s="1211">
        <v>0</v>
      </c>
    </row>
    <row customHeight="1" ht="14.25" hidden="1">
      <c r="AD18" s="1416"/>
      <c r="AE18" s="1416"/>
      <c r="AF18" s="1416"/>
      <c r="AG18" s="384" t="str">
        <f>AH17&amp;"-"&amp;AJ17</f>
        <v>-</v>
      </c>
      <c r="AH18" s="2324"/>
      <c r="AI18" s="2324"/>
      <c r="AJ18" s="2324"/>
      <c r="AK18" s="2324"/>
      <c r="AL18" s="3647"/>
      <c r="AM18" s="3647"/>
      <c r="AN18" s="3647"/>
      <c r="AO18" s="3647"/>
      <c r="AP18" s="3647"/>
      <c r="AQ18" s="3647"/>
      <c r="AR18" s="3647"/>
      <c r="AS18" s="3647"/>
      <c r="AT18" s="3647"/>
      <c r="AU18" s="3647"/>
      <c r="AV18" s="3647"/>
      <c r="AW18" s="3647"/>
      <c r="AX18" s="3647"/>
      <c r="AY18" s="3647"/>
      <c r="AZ18" s="3647"/>
      <c r="BA18" s="3647"/>
      <c r="BB18" s="3647"/>
      <c r="BC18" s="3647"/>
      <c r="BD18" s="3647"/>
      <c r="BE18" s="3647"/>
      <c r="BF18" s="3647"/>
      <c r="BG18" s="3647"/>
      <c r="BH18" s="3647"/>
      <c r="BI18" s="3647"/>
      <c r="BQ18" s="1211">
        <v>0</v>
      </c>
    </row>
    <row customHeight="1" ht="14.25" hidden="1">
      <c r="AK19" s="383"/>
      <c r="AL19" s="3647"/>
      <c r="AM19" s="3647"/>
      <c r="AN19" s="3647"/>
      <c r="AO19" s="3647"/>
      <c r="AP19" s="3647"/>
      <c r="AQ19" s="3647"/>
      <c r="AR19" s="3647"/>
      <c r="AS19" s="3647"/>
      <c r="AT19" s="3647"/>
      <c r="AU19" s="3647"/>
      <c r="AV19" s="3647"/>
      <c r="AW19" s="3647"/>
      <c r="AX19" s="3647"/>
      <c r="AY19" s="3647"/>
      <c r="AZ19" s="3647"/>
      <c r="BA19" s="3647"/>
      <c r="BB19" s="3647"/>
      <c r="BC19" s="3647"/>
      <c r="BD19" s="3647"/>
      <c r="BE19" s="3647"/>
      <c r="BF19" s="3647"/>
      <c r="BG19" s="3647"/>
      <c r="BH19" s="3647"/>
      <c r="BI19" s="3647"/>
      <c r="BQ19" s="1211">
        <v>0</v>
      </c>
    </row>
    <row s="2848" customFormat="1" customHeight="1" ht="22.5" hidden="1">
      <c r="L20" s="1385"/>
      <c r="M20" s="1418"/>
      <c r="N20" s="1418"/>
      <c r="O20" s="1423" t="s">
        <v>419</v>
      </c>
      <c r="P20" s="1418"/>
      <c r="Q20" s="1427"/>
      <c r="R20" s="1427"/>
      <c r="S20" s="785"/>
      <c r="Z20" s="1423"/>
      <c r="AB20" s="1423"/>
      <c r="AC20" s="1422"/>
      <c r="AH20" s="1423"/>
      <c r="AJ20" s="1423"/>
      <c r="AK20" s="1422"/>
      <c r="AL20" s="3738"/>
      <c r="AM20" s="3738"/>
      <c r="AN20" s="3738"/>
      <c r="AO20" s="3738"/>
      <c r="AP20" s="3739"/>
      <c r="AQ20" s="3738"/>
      <c r="AR20" s="3739"/>
      <c r="AS20" s="3738"/>
      <c r="AT20" s="3738"/>
      <c r="AU20" s="3738"/>
      <c r="AV20" s="3738"/>
      <c r="AW20" s="3738"/>
      <c r="AX20" s="3739"/>
      <c r="AY20" s="3738"/>
      <c r="AZ20" s="3739"/>
      <c r="BA20" s="3738"/>
      <c r="BB20" s="3738"/>
      <c r="BC20" s="3738"/>
      <c r="BD20" s="3738"/>
      <c r="BE20" s="3738"/>
      <c r="BF20" s="3739"/>
      <c r="BG20" s="3738"/>
      <c r="BH20" s="3739"/>
      <c r="BI20" s="3738"/>
      <c r="BL20" s="567"/>
      <c r="BM20" s="567"/>
      <c r="BN20" s="567"/>
      <c r="BO20" s="567"/>
      <c r="BP20" s="567"/>
      <c r="BQ20" s="1216">
        <v>0</v>
      </c>
    </row>
    <row s="2848" customFormat="1" customHeight="1" ht="14.25" hidden="1">
      <c r="L21" s="1385"/>
      <c r="M21" s="1418"/>
      <c r="N21" s="1418"/>
      <c r="O21" s="1418"/>
      <c r="P21" s="1418"/>
      <c r="Q21" s="1427"/>
      <c r="R21" s="1427"/>
      <c r="S21" s="785"/>
      <c r="AC21" s="1422"/>
      <c r="AK21" s="1422"/>
      <c r="AL21" s="3738"/>
      <c r="AM21" s="3738"/>
      <c r="AN21" s="3738"/>
      <c r="AO21" s="3738"/>
      <c r="AP21" s="3738"/>
      <c r="AQ21" s="3738"/>
      <c r="AR21" s="3738"/>
      <c r="AS21" s="3738"/>
      <c r="AT21" s="3738"/>
      <c r="AU21" s="3738"/>
      <c r="AV21" s="3738"/>
      <c r="AW21" s="3738"/>
      <c r="AX21" s="3738"/>
      <c r="AY21" s="3738"/>
      <c r="AZ21" s="3738"/>
      <c r="BA21" s="3738"/>
      <c r="BB21" s="3738"/>
      <c r="BC21" s="3738"/>
      <c r="BD21" s="3738"/>
      <c r="BE21" s="3738"/>
      <c r="BF21" s="3738"/>
      <c r="BG21" s="3738"/>
      <c r="BH21" s="3738"/>
      <c r="BI21" s="3738"/>
      <c r="BL21" s="567"/>
      <c r="BM21" s="567"/>
      <c r="BN21" s="567"/>
      <c r="BO21" s="567"/>
      <c r="BP21" s="567"/>
      <c r="BQ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L22" s="3738"/>
      <c r="AM22" s="3738"/>
      <c r="AN22" s="3738"/>
      <c r="AO22" s="3738"/>
      <c r="AP22" s="3738"/>
      <c r="AQ22" s="3740" t="s">
        <v>422</v>
      </c>
      <c r="AR22" s="3738"/>
      <c r="AS22" s="3740" t="s">
        <v>423</v>
      </c>
      <c r="AT22" s="3738"/>
      <c r="AU22" s="3738"/>
      <c r="AV22" s="3738"/>
      <c r="AW22" s="3738"/>
      <c r="AX22" s="3738"/>
      <c r="AY22" s="3740" t="s">
        <v>422</v>
      </c>
      <c r="AZ22" s="3738"/>
      <c r="BA22" s="3740" t="s">
        <v>423</v>
      </c>
      <c r="BB22" s="3738"/>
      <c r="BC22" s="3738"/>
      <c r="BD22" s="3738"/>
      <c r="BE22" s="3738"/>
      <c r="BF22" s="3738"/>
      <c r="BG22" s="3740" t="s">
        <v>422</v>
      </c>
      <c r="BH22" s="3738"/>
      <c r="BI22" s="3740" t="s">
        <v>423</v>
      </c>
      <c r="BL22" s="567"/>
      <c r="BM22" s="567"/>
      <c r="BN22" s="567"/>
      <c r="BO22" s="567"/>
      <c r="BP22" s="567"/>
      <c r="BQ22" s="1216">
        <v>0</v>
      </c>
    </row>
    <row customHeight="1" ht="14.25" hidden="1">
      <c r="O23" s="1420"/>
      <c r="AL23" s="3647"/>
      <c r="AM23" s="3647"/>
      <c r="AN23" s="3647"/>
      <c r="AO23" s="3647"/>
      <c r="AP23" s="3647"/>
      <c r="AQ23" s="3647"/>
      <c r="AR23" s="3647"/>
      <c r="AS23" s="3647"/>
      <c r="AT23" s="3647"/>
      <c r="AU23" s="3647"/>
      <c r="AV23" s="3647"/>
      <c r="AW23" s="3647"/>
      <c r="AX23" s="3647"/>
      <c r="AY23" s="3647"/>
      <c r="AZ23" s="3647"/>
      <c r="BA23" s="3647"/>
      <c r="BB23" s="3647"/>
      <c r="BC23" s="3647"/>
      <c r="BD23" s="3647"/>
      <c r="BE23" s="3647"/>
      <c r="BF23" s="3647"/>
      <c r="BG23" s="3647"/>
      <c r="BH23" s="3647"/>
      <c r="BI23" s="3647"/>
      <c r="BQ23" s="1211">
        <v>0</v>
      </c>
    </row>
    <row customHeight="1" ht="14.25" hidden="1">
      <c r="O24" s="1420"/>
      <c r="AL24" s="3647"/>
      <c r="AM24" s="3647"/>
      <c r="AN24" s="3647"/>
      <c r="AO24" s="3647"/>
      <c r="AP24" s="3647"/>
      <c r="AQ24" s="3647"/>
      <c r="AR24" s="3647"/>
      <c r="AS24" s="3647"/>
      <c r="AT24" s="3647"/>
      <c r="AU24" s="3647"/>
      <c r="AV24" s="3647"/>
      <c r="AW24" s="3647"/>
      <c r="AX24" s="3647"/>
      <c r="AY24" s="3647"/>
      <c r="AZ24" s="3647"/>
      <c r="BA24" s="3647"/>
      <c r="BB24" s="3647"/>
      <c r="BC24" s="3647"/>
      <c r="BD24" s="3647"/>
      <c r="BE24" s="3647"/>
      <c r="BF24" s="3647"/>
      <c r="BG24" s="3647"/>
      <c r="BH24" s="3647"/>
      <c r="BI24" s="3647"/>
      <c r="BQ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647"/>
      <c r="AM25" s="3647"/>
      <c r="AN25" s="3647"/>
      <c r="AO25" s="3647"/>
      <c r="AP25" s="3647"/>
      <c r="AQ25" s="3647"/>
      <c r="AR25" s="3647"/>
      <c r="AS25" s="3647"/>
      <c r="AT25" s="3647"/>
      <c r="AU25" s="3647"/>
      <c r="AV25" s="3647"/>
      <c r="AW25" s="3647"/>
      <c r="AX25" s="3647"/>
      <c r="AY25" s="3647"/>
      <c r="AZ25" s="3647"/>
      <c r="BA25" s="3647"/>
      <c r="BB25" s="3647"/>
      <c r="BC25" s="3647"/>
      <c r="BD25" s="3647"/>
      <c r="BE25" s="3647"/>
      <c r="BF25" s="3647"/>
      <c r="BG25" s="3647"/>
      <c r="BH25" s="3647"/>
      <c r="BI25" s="3647"/>
      <c r="BQ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L26" s="3741"/>
      <c r="AM26" s="3741"/>
      <c r="AN26" s="3741"/>
      <c r="AO26" s="3741"/>
      <c r="AP26" s="3741"/>
      <c r="AQ26" s="3741"/>
      <c r="AR26" s="3741"/>
      <c r="AS26" s="3741"/>
      <c r="AT26" s="3741"/>
      <c r="AU26" s="3741"/>
      <c r="AV26" s="3741"/>
      <c r="AW26" s="3741"/>
      <c r="AX26" s="3741"/>
      <c r="AY26" s="3741"/>
      <c r="AZ26" s="3741"/>
      <c r="BA26" s="3741"/>
      <c r="BB26" s="3741"/>
      <c r="BC26" s="3741"/>
      <c r="BD26" s="3741"/>
      <c r="BE26" s="3741"/>
      <c r="BF26" s="3741"/>
      <c r="BG26" s="3741"/>
      <c r="BH26" s="3741"/>
      <c r="BI26" s="3741"/>
      <c r="BQ26" s="1211">
        <v>14</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L27" s="3742"/>
      <c r="AM27" s="3742"/>
      <c r="AN27" s="3742"/>
      <c r="AO27" s="3742"/>
      <c r="AP27" s="3742"/>
      <c r="AQ27" s="3742"/>
      <c r="AR27" s="3742"/>
      <c r="AS27" s="3742"/>
      <c r="AT27" s="3742"/>
      <c r="AU27" s="3742"/>
      <c r="AV27" s="3742"/>
      <c r="AW27" s="3742"/>
      <c r="AX27" s="3742"/>
      <c r="AY27" s="3742"/>
      <c r="AZ27" s="3742"/>
      <c r="BA27" s="3742"/>
      <c r="BB27" s="3742"/>
      <c r="BC27" s="3742"/>
      <c r="BD27" s="3742"/>
      <c r="BE27" s="3742"/>
      <c r="BF27" s="3742"/>
      <c r="BG27" s="3742"/>
      <c r="BH27" s="3742"/>
      <c r="BI27" s="3742"/>
      <c r="BQ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3743"/>
      <c r="AM28" s="3743"/>
      <c r="AN28" s="3743"/>
      <c r="AO28" s="3743"/>
      <c r="AP28" s="3743"/>
      <c r="AQ28" s="3743"/>
      <c r="AR28" s="3743"/>
      <c r="AS28" s="3743"/>
      <c r="AT28" s="3743"/>
      <c r="AU28" s="3743"/>
      <c r="AV28" s="3743"/>
      <c r="AW28" s="3743"/>
      <c r="AX28" s="3743"/>
      <c r="AY28" s="3743"/>
      <c r="AZ28" s="3743"/>
      <c r="BA28" s="3743"/>
      <c r="BB28" s="3743"/>
      <c r="BC28" s="3743"/>
      <c r="BD28" s="3743"/>
      <c r="BE28" s="3743"/>
      <c r="BF28" s="3743"/>
      <c r="BG28" s="3743"/>
      <c r="BH28" s="3743"/>
      <c r="BI28" s="3743"/>
      <c r="BJ28" s="565"/>
      <c r="BQ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744" t="str">
        <f>IF(TITLE_NAME_OR_PR_CHANGE="",IF(TITLE_NAME_OR_PR="","",TITLE_NAME_OR_PR),TITLE_NAME_OR_PR_CHANGE)</f>
        <v/>
      </c>
      <c r="AM29" s="3744"/>
      <c r="AN29" s="3744"/>
      <c r="AO29" s="3744"/>
      <c r="AP29" s="3744"/>
      <c r="AQ29" s="3744"/>
      <c r="AR29" s="3744"/>
      <c r="AS29" s="3647"/>
      <c r="AT29" s="3744" t="str">
        <f>IF(TITLE_NAME_OR_PR_CHANGE="",IF(TITLE_NAME_OR_PR="","",TITLE_NAME_OR_PR),TITLE_NAME_OR_PR_CHANGE)</f>
        <v/>
      </c>
      <c r="AU29" s="3744"/>
      <c r="AV29" s="3744"/>
      <c r="AW29" s="3744"/>
      <c r="AX29" s="3744"/>
      <c r="AY29" s="3744"/>
      <c r="AZ29" s="3744"/>
      <c r="BA29" s="3647"/>
      <c r="BB29" s="3744" t="str">
        <f>IF(TITLE_NAME_OR_PR_CHANGE="",IF(TITLE_NAME_OR_PR="","",TITLE_NAME_OR_PR),TITLE_NAME_OR_PR_CHANGE)</f>
        <v/>
      </c>
      <c r="BC29" s="3744"/>
      <c r="BD29" s="3744"/>
      <c r="BE29" s="3744"/>
      <c r="BF29" s="3744"/>
      <c r="BG29" s="3744"/>
      <c r="BH29" s="3744"/>
      <c r="BI29" s="3647"/>
      <c r="BJ29" s="382"/>
      <c r="BK29" s="336"/>
      <c r="BL29" s="424"/>
      <c r="BM29" s="424"/>
      <c r="BN29" s="424"/>
      <c r="BO29" s="424"/>
      <c r="BP29" s="424"/>
      <c r="B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745" t="str">
        <f>IF(TITLE_DATE_PR_CHANGE="",IF(TITLE_DATE_PR="","",TITLE_DATE_PR),TITLE_DATE_PR_CHANGE)</f>
        <v>45408</v>
      </c>
      <c r="AM30" s="3745"/>
      <c r="AN30" s="3745"/>
      <c r="AO30" s="3745"/>
      <c r="AP30" s="3745"/>
      <c r="AQ30" s="3745"/>
      <c r="AR30" s="3745"/>
      <c r="AS30" s="3647"/>
      <c r="AT30" s="3745" t="str">
        <f>IF(TITLE_DATE_PR_CHANGE="",IF(TITLE_DATE_PR="","",TITLE_DATE_PR),TITLE_DATE_PR_CHANGE)</f>
        <v>45408</v>
      </c>
      <c r="AU30" s="3745"/>
      <c r="AV30" s="3745"/>
      <c r="AW30" s="3745"/>
      <c r="AX30" s="3745"/>
      <c r="AY30" s="3745"/>
      <c r="AZ30" s="3745"/>
      <c r="BA30" s="3647"/>
      <c r="BB30" s="3745" t="str">
        <f>IF(TITLE_DATE_PR_CHANGE="",IF(TITLE_DATE_PR="","",TITLE_DATE_PR),TITLE_DATE_PR_CHANGE)</f>
        <v>45408</v>
      </c>
      <c r="BC30" s="3745"/>
      <c r="BD30" s="3745"/>
      <c r="BE30" s="3745"/>
      <c r="BF30" s="3745"/>
      <c r="BG30" s="3745"/>
      <c r="BH30" s="3745"/>
      <c r="BI30" s="3647"/>
      <c r="BJ30" s="382"/>
      <c r="BK30" s="336"/>
      <c r="BL30" s="424"/>
      <c r="BM30" s="424"/>
      <c r="BN30" s="424"/>
      <c r="BO30" s="424"/>
      <c r="BP30" s="424"/>
      <c r="BQ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04/4234</v>
      </c>
      <c r="W31" s="2307"/>
      <c r="X31" s="2307"/>
      <c r="Y31" s="2307"/>
      <c r="Z31" s="2307"/>
      <c r="AA31" s="2307"/>
      <c r="AB31" s="2307"/>
      <c r="AC31" s="382"/>
      <c r="AD31" s="2307" t="str">
        <f>IF(TITLE_NUMBER_PR_CHANGE="",IF(TITLE_NUMBER_PR="","",TITLE_NUMBER_PR),TITLE_NUMBER_PR_CHANGE)</f>
        <v>04/4234</v>
      </c>
      <c r="AE31" s="2307"/>
      <c r="AF31" s="2307"/>
      <c r="AG31" s="2307"/>
      <c r="AH31" s="2307"/>
      <c r="AI31" s="2307"/>
      <c r="AJ31" s="2307"/>
      <c r="AK31" s="382"/>
      <c r="AL31" s="3744" t="str">
        <f>IF(TITLE_NUMBER_PR_CHANGE="",IF(TITLE_NUMBER_PR="","",TITLE_NUMBER_PR),TITLE_NUMBER_PR_CHANGE)</f>
        <v>04/4234</v>
      </c>
      <c r="AM31" s="3744"/>
      <c r="AN31" s="3744"/>
      <c r="AO31" s="3744"/>
      <c r="AP31" s="3744"/>
      <c r="AQ31" s="3744"/>
      <c r="AR31" s="3744"/>
      <c r="AS31" s="3647"/>
      <c r="AT31" s="3744" t="str">
        <f>IF(TITLE_NUMBER_PR_CHANGE="",IF(TITLE_NUMBER_PR="","",TITLE_NUMBER_PR),TITLE_NUMBER_PR_CHANGE)</f>
        <v>04/4234</v>
      </c>
      <c r="AU31" s="3744"/>
      <c r="AV31" s="3744"/>
      <c r="AW31" s="3744"/>
      <c r="AX31" s="3744"/>
      <c r="AY31" s="3744"/>
      <c r="AZ31" s="3744"/>
      <c r="BA31" s="3647"/>
      <c r="BB31" s="3744" t="str">
        <f>IF(TITLE_NUMBER_PR_CHANGE="",IF(TITLE_NUMBER_PR="","",TITLE_NUMBER_PR),TITLE_NUMBER_PR_CHANGE)</f>
        <v>04/4234</v>
      </c>
      <c r="BC31" s="3744"/>
      <c r="BD31" s="3744"/>
      <c r="BE31" s="3744"/>
      <c r="BF31" s="3744"/>
      <c r="BG31" s="3744"/>
      <c r="BH31" s="3744"/>
      <c r="BI31" s="3647"/>
      <c r="BJ31" s="382"/>
      <c r="BK31" s="336"/>
      <c r="BL31" s="424"/>
      <c r="BM31" s="424"/>
      <c r="BN31" s="424"/>
      <c r="BO31" s="424"/>
      <c r="BP31" s="424"/>
      <c r="BQ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744" t="str">
        <f>IF(TITLE_IST_PUB_CHANGE="",IF(TITLE_IST_PUB="","",TITLE_IST_PUB),TITLE_IST_PUB_CHANGE)</f>
        <v/>
      </c>
      <c r="AM32" s="3744"/>
      <c r="AN32" s="3744"/>
      <c r="AO32" s="3744"/>
      <c r="AP32" s="3744"/>
      <c r="AQ32" s="3744"/>
      <c r="AR32" s="3744"/>
      <c r="AS32" s="3647"/>
      <c r="AT32" s="3744" t="str">
        <f>IF(TITLE_IST_PUB_CHANGE="",IF(TITLE_IST_PUB="","",TITLE_IST_PUB),TITLE_IST_PUB_CHANGE)</f>
        <v/>
      </c>
      <c r="AU32" s="3744"/>
      <c r="AV32" s="3744"/>
      <c r="AW32" s="3744"/>
      <c r="AX32" s="3744"/>
      <c r="AY32" s="3744"/>
      <c r="AZ32" s="3744"/>
      <c r="BA32" s="3647"/>
      <c r="BB32" s="3744" t="str">
        <f>IF(TITLE_IST_PUB_CHANGE="",IF(TITLE_IST_PUB="","",TITLE_IST_PUB),TITLE_IST_PUB_CHANGE)</f>
        <v/>
      </c>
      <c r="BC32" s="3744"/>
      <c r="BD32" s="3744"/>
      <c r="BE32" s="3744"/>
      <c r="BF32" s="3744"/>
      <c r="BG32" s="3744"/>
      <c r="BH32" s="3744"/>
      <c r="BI32" s="3647"/>
      <c r="BJ32" s="382"/>
      <c r="BK32" s="336"/>
      <c r="BL32" s="424"/>
      <c r="BM32" s="424"/>
      <c r="BN32" s="424"/>
      <c r="BO32" s="424"/>
      <c r="BP32" s="424"/>
      <c r="BQ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3743"/>
      <c r="AM33" s="3743"/>
      <c r="AN33" s="3743"/>
      <c r="AO33" s="3743"/>
      <c r="AP33" s="3743"/>
      <c r="AQ33" s="3743"/>
      <c r="AR33" s="3743"/>
      <c r="AS33" s="3743"/>
      <c r="AT33" s="3743"/>
      <c r="AU33" s="3743"/>
      <c r="AV33" s="3743"/>
      <c r="AW33" s="3743"/>
      <c r="AX33" s="3743"/>
      <c r="AY33" s="3743"/>
      <c r="AZ33" s="3743"/>
      <c r="BA33" s="3743"/>
      <c r="BB33" s="3743"/>
      <c r="BC33" s="3743"/>
      <c r="BD33" s="3743"/>
      <c r="BE33" s="3743"/>
      <c r="BF33" s="3743"/>
      <c r="BG33" s="3743"/>
      <c r="BH33" s="3743"/>
      <c r="BI33" s="3743"/>
      <c r="BJ33" s="565"/>
      <c r="BQ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745" t="str">
        <f>IF(TITLE_DATE_PR_CHANGE="",IF(TITLE_DATE_PR="","",TITLE_DATE_PR),TITLE_DATE_PR_CHANGE)</f>
        <v>45408</v>
      </c>
      <c r="AM34" s="3745"/>
      <c r="AN34" s="3745"/>
      <c r="AO34" s="3745"/>
      <c r="AP34" s="3745"/>
      <c r="AQ34" s="3745"/>
      <c r="AR34" s="3745"/>
      <c r="AS34" s="3647"/>
      <c r="AT34" s="3745" t="str">
        <f>IF(TITLE_DATE_PR_CHANGE="",IF(TITLE_DATE_PR="","",TITLE_DATE_PR),TITLE_DATE_PR_CHANGE)</f>
        <v>45408</v>
      </c>
      <c r="AU34" s="3745"/>
      <c r="AV34" s="3745"/>
      <c r="AW34" s="3745"/>
      <c r="AX34" s="3745"/>
      <c r="AY34" s="3745"/>
      <c r="AZ34" s="3745"/>
      <c r="BA34" s="3647"/>
      <c r="BB34" s="3745" t="str">
        <f>IF(TITLE_DATE_PR_CHANGE="",IF(TITLE_DATE_PR="","",TITLE_DATE_PR),TITLE_DATE_PR_CHANGE)</f>
        <v>45408</v>
      </c>
      <c r="BC34" s="3745"/>
      <c r="BD34" s="3745"/>
      <c r="BE34" s="3745"/>
      <c r="BF34" s="3745"/>
      <c r="BG34" s="3745"/>
      <c r="BH34" s="3745"/>
      <c r="BI34" s="3647"/>
      <c r="BJ34" s="382"/>
      <c r="BK34" s="336"/>
      <c r="BL34" s="424"/>
      <c r="BM34" s="424"/>
      <c r="BN34" s="424"/>
      <c r="BO34" s="424"/>
      <c r="BP34" s="424"/>
      <c r="BQ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04/4234</v>
      </c>
      <c r="W35" s="2307"/>
      <c r="X35" s="2307"/>
      <c r="Y35" s="2307"/>
      <c r="Z35" s="2307"/>
      <c r="AA35" s="2307"/>
      <c r="AB35" s="2307"/>
      <c r="AC35" s="382"/>
      <c r="AD35" s="2307" t="str">
        <f>IF(TITLE_NUMBER_PR_CHANGE="",IF(TITLE_NUMBER_PR="","",TITLE_NUMBER_PR),TITLE_NUMBER_PR_CHANGE)</f>
        <v>04/4234</v>
      </c>
      <c r="AE35" s="2307"/>
      <c r="AF35" s="2307"/>
      <c r="AG35" s="2307"/>
      <c r="AH35" s="2307"/>
      <c r="AI35" s="2307"/>
      <c r="AJ35" s="2307"/>
      <c r="AK35" s="382"/>
      <c r="AL35" s="3744" t="str">
        <f>IF(TITLE_NUMBER_PR_CHANGE="",IF(TITLE_NUMBER_PR="","",TITLE_NUMBER_PR),TITLE_NUMBER_PR_CHANGE)</f>
        <v>04/4234</v>
      </c>
      <c r="AM35" s="3744"/>
      <c r="AN35" s="3744"/>
      <c r="AO35" s="3744"/>
      <c r="AP35" s="3744"/>
      <c r="AQ35" s="3744"/>
      <c r="AR35" s="3744"/>
      <c r="AS35" s="3647"/>
      <c r="AT35" s="3744" t="str">
        <f>IF(TITLE_NUMBER_PR_CHANGE="",IF(TITLE_NUMBER_PR="","",TITLE_NUMBER_PR),TITLE_NUMBER_PR_CHANGE)</f>
        <v>04/4234</v>
      </c>
      <c r="AU35" s="3744"/>
      <c r="AV35" s="3744"/>
      <c r="AW35" s="3744"/>
      <c r="AX35" s="3744"/>
      <c r="AY35" s="3744"/>
      <c r="AZ35" s="3744"/>
      <c r="BA35" s="3647"/>
      <c r="BB35" s="3744" t="str">
        <f>IF(TITLE_NUMBER_PR_CHANGE="",IF(TITLE_NUMBER_PR="","",TITLE_NUMBER_PR),TITLE_NUMBER_PR_CHANGE)</f>
        <v>04/4234</v>
      </c>
      <c r="BC35" s="3744"/>
      <c r="BD35" s="3744"/>
      <c r="BE35" s="3744"/>
      <c r="BF35" s="3744"/>
      <c r="BG35" s="3744"/>
      <c r="BH35" s="3744"/>
      <c r="BI35" s="3647"/>
      <c r="BJ35" s="382"/>
      <c r="BK35" s="336"/>
      <c r="BL35" s="424"/>
      <c r="BM35" s="424"/>
      <c r="BN35" s="424"/>
      <c r="BO35" s="424"/>
      <c r="BP35" s="424"/>
      <c r="BQ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L36" s="3647"/>
      <c r="AM36" s="3647"/>
      <c r="AN36" s="3647"/>
      <c r="AO36" s="3647"/>
      <c r="AP36" s="3647"/>
      <c r="AQ36" s="3647"/>
      <c r="AR36" s="3647"/>
      <c r="AS36" s="3747" t="s">
        <v>429</v>
      </c>
      <c r="AT36" s="3647"/>
      <c r="AU36" s="3647"/>
      <c r="AV36" s="3647"/>
      <c r="AW36" s="3647"/>
      <c r="AX36" s="3647"/>
      <c r="AY36" s="3647"/>
      <c r="AZ36" s="3647"/>
      <c r="BA36" s="3747" t="s">
        <v>429</v>
      </c>
      <c r="BB36" s="3647"/>
      <c r="BC36" s="3647"/>
      <c r="BD36" s="3647"/>
      <c r="BE36" s="3647"/>
      <c r="BF36" s="3647"/>
      <c r="BG36" s="3647"/>
      <c r="BH36" s="3647"/>
      <c r="BI36" s="3747" t="s">
        <v>429</v>
      </c>
      <c r="BL36" s="424"/>
      <c r="BM36" s="424"/>
      <c r="BN36" s="424"/>
      <c r="BO36" s="424"/>
      <c r="BP36" s="424"/>
      <c r="BQ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748" t="s">
        <v>450</v>
      </c>
      <c r="AM37" s="3748"/>
      <c r="AN37" s="3748"/>
      <c r="AO37" s="3748"/>
      <c r="AP37" s="3748"/>
      <c r="AQ37" s="3748"/>
      <c r="AR37" s="3748"/>
      <c r="AS37" s="3748"/>
      <c r="AT37" s="3748" t="s">
        <v>450</v>
      </c>
      <c r="AU37" s="3748"/>
      <c r="AV37" s="3748"/>
      <c r="AW37" s="3748"/>
      <c r="AX37" s="3748"/>
      <c r="AY37" s="3748"/>
      <c r="AZ37" s="3748"/>
      <c r="BA37" s="3748"/>
      <c r="BB37" s="3748" t="s">
        <v>450</v>
      </c>
      <c r="BC37" s="3748"/>
      <c r="BD37" s="3748"/>
      <c r="BE37" s="3748"/>
      <c r="BF37" s="3748"/>
      <c r="BG37" s="3748"/>
      <c r="BH37" s="3748"/>
      <c r="BI37" s="3748"/>
      <c r="BQ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3749" t="s">
        <v>305</v>
      </c>
      <c r="AM38" s="3749"/>
      <c r="AN38" s="3749"/>
      <c r="AO38" s="3749"/>
      <c r="AP38" s="3749"/>
      <c r="AQ38" s="3749"/>
      <c r="AR38" s="3749"/>
      <c r="AS38" s="3749"/>
      <c r="AT38" s="3749" t="s">
        <v>305</v>
      </c>
      <c r="AU38" s="3749"/>
      <c r="AV38" s="3749"/>
      <c r="AW38" s="3749"/>
      <c r="AX38" s="3749"/>
      <c r="AY38" s="3749"/>
      <c r="AZ38" s="3749"/>
      <c r="BA38" s="3749"/>
      <c r="BB38" s="3749" t="s">
        <v>305</v>
      </c>
      <c r="BC38" s="3749"/>
      <c r="BD38" s="3749"/>
      <c r="BE38" s="3749"/>
      <c r="BF38" s="3749"/>
      <c r="BG38" s="3749"/>
      <c r="BH38" s="3749"/>
      <c r="BI38" s="3749"/>
      <c r="BJ38" s="2183"/>
      <c r="BK38" s="2183"/>
      <c r="BQ38" s="1211"/>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3750" t="s">
        <v>431</v>
      </c>
      <c r="AM39" s="3751"/>
      <c r="AN39" s="3751"/>
      <c r="AO39" s="3751"/>
      <c r="AP39" s="3751"/>
      <c r="AQ39" s="3751"/>
      <c r="AR39" s="3752"/>
      <c r="AS39" s="3753" t="s">
        <v>432</v>
      </c>
      <c r="AT39" s="3750" t="s">
        <v>431</v>
      </c>
      <c r="AU39" s="3751"/>
      <c r="AV39" s="3751"/>
      <c r="AW39" s="3751"/>
      <c r="AX39" s="3751"/>
      <c r="AY39" s="3751"/>
      <c r="AZ39" s="3752"/>
      <c r="BA39" s="3753" t="s">
        <v>432</v>
      </c>
      <c r="BB39" s="3750" t="s">
        <v>431</v>
      </c>
      <c r="BC39" s="3751"/>
      <c r="BD39" s="3751"/>
      <c r="BE39" s="3751"/>
      <c r="BF39" s="3751"/>
      <c r="BG39" s="3751"/>
      <c r="BH39" s="3752"/>
      <c r="BI39" s="3753" t="s">
        <v>432</v>
      </c>
      <c r="BJ39" s="2336" t="s">
        <v>434</v>
      </c>
      <c r="BK39" s="2183"/>
      <c r="BQ39" s="1211">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3754" t="s">
        <v>435</v>
      </c>
      <c r="AM40" s="3755" t="s">
        <v>436</v>
      </c>
      <c r="AN40" s="3756" t="s">
        <v>437</v>
      </c>
      <c r="AO40" s="3757"/>
      <c r="AP40" s="3756" t="s">
        <v>451</v>
      </c>
      <c r="AQ40" s="3758"/>
      <c r="AR40" s="3757"/>
      <c r="AS40" s="3759"/>
      <c r="AT40" s="3754" t="s">
        <v>435</v>
      </c>
      <c r="AU40" s="3755" t="s">
        <v>436</v>
      </c>
      <c r="AV40" s="3756" t="s">
        <v>437</v>
      </c>
      <c r="AW40" s="3757"/>
      <c r="AX40" s="3756" t="s">
        <v>451</v>
      </c>
      <c r="AY40" s="3758"/>
      <c r="AZ40" s="3757"/>
      <c r="BA40" s="3759"/>
      <c r="BB40" s="3754" t="s">
        <v>435</v>
      </c>
      <c r="BC40" s="3755" t="s">
        <v>436</v>
      </c>
      <c r="BD40" s="3756" t="s">
        <v>437</v>
      </c>
      <c r="BE40" s="3757"/>
      <c r="BF40" s="3756" t="s">
        <v>451</v>
      </c>
      <c r="BG40" s="3758"/>
      <c r="BH40" s="3757"/>
      <c r="BI40" s="3759"/>
      <c r="BJ40" s="2337"/>
      <c r="BK40" s="2183"/>
      <c r="BQ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3761"/>
      <c r="AM41" s="3762"/>
      <c r="AN41" s="3763" t="s">
        <v>446</v>
      </c>
      <c r="AO41" s="3763" t="s">
        <v>447</v>
      </c>
      <c r="AP41" s="3763" t="s">
        <v>448</v>
      </c>
      <c r="AQ41" s="3764" t="s">
        <v>449</v>
      </c>
      <c r="AR41" s="3765"/>
      <c r="AS41" s="3766"/>
      <c r="AT41" s="3761"/>
      <c r="AU41" s="3762"/>
      <c r="AV41" s="3763" t="s">
        <v>446</v>
      </c>
      <c r="AW41" s="3763" t="s">
        <v>447</v>
      </c>
      <c r="AX41" s="3763" t="s">
        <v>448</v>
      </c>
      <c r="AY41" s="3764" t="s">
        <v>449</v>
      </c>
      <c r="AZ41" s="3765"/>
      <c r="BA41" s="3766"/>
      <c r="BB41" s="3761"/>
      <c r="BC41" s="3762"/>
      <c r="BD41" s="3763" t="s">
        <v>446</v>
      </c>
      <c r="BE41" s="3763" t="s">
        <v>447</v>
      </c>
      <c r="BF41" s="3763" t="s">
        <v>448</v>
      </c>
      <c r="BG41" s="3764" t="s">
        <v>449</v>
      </c>
      <c r="BH41" s="3765"/>
      <c r="BI41" s="3766"/>
      <c r="BJ41" s="2338"/>
      <c r="BK41" s="2183"/>
      <c r="BQ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768">
        <f>OFFSET(AL42,0,-1)+1</f>
        <v>6</v>
      </c>
      <c r="AM42" s="3768"/>
      <c r="AN42" s="3768">
        <f>OFFSET(AN42,0,-1)+1</f>
        <v>1</v>
      </c>
      <c r="AO42" s="3768">
        <f>OFFSET(AO42,0,-1)+1</f>
        <v>2</v>
      </c>
      <c r="AP42" s="3768">
        <f>OFFSET(AP42,0,-1)+1</f>
        <v>3</v>
      </c>
      <c r="AQ42" s="3768">
        <f>OFFSET(AQ42,0,-1)+1</f>
        <v>4</v>
      </c>
      <c r="AR42" s="3768"/>
      <c r="AS42" s="3768">
        <f>OFFSET(AS42,0,-2)+1</f>
        <v>5</v>
      </c>
      <c r="AT42" s="3768">
        <f>OFFSET(AT42,0,-1)+1</f>
        <v>6</v>
      </c>
      <c r="AU42" s="3768"/>
      <c r="AV42" s="3768">
        <f>OFFSET(AV42,0,-1)+1</f>
        <v>1</v>
      </c>
      <c r="AW42" s="3768">
        <f>OFFSET(AW42,0,-1)+1</f>
        <v>2</v>
      </c>
      <c r="AX42" s="3768">
        <f>OFFSET(AX42,0,-1)+1</f>
        <v>3</v>
      </c>
      <c r="AY42" s="3768">
        <f>OFFSET(AY42,0,-1)+1</f>
        <v>4</v>
      </c>
      <c r="AZ42" s="3768"/>
      <c r="BA42" s="3768">
        <f>OFFSET(BA42,0,-2)+1</f>
        <v>5</v>
      </c>
      <c r="BB42" s="3768">
        <f>OFFSET(BB42,0,-1)+1</f>
        <v>6</v>
      </c>
      <c r="BC42" s="3768"/>
      <c r="BD42" s="3768">
        <f>OFFSET(BD42,0,-1)+1</f>
        <v>1</v>
      </c>
      <c r="BE42" s="3768">
        <f>OFFSET(BE42,0,-1)+1</f>
        <v>2</v>
      </c>
      <c r="BF42" s="3768">
        <f>OFFSET(BF42,0,-1)+1</f>
        <v>3</v>
      </c>
      <c r="BG42" s="3768">
        <f>OFFSET(BG42,0,-1)+1</f>
        <v>4</v>
      </c>
      <c r="BH42" s="3768"/>
      <c r="BI42" s="3768">
        <f>OFFSET(BI42,0,-2)+1</f>
        <v>5</v>
      </c>
      <c r="BJ42" s="1301">
        <f>OFFSET(BJ42,0,-1)</f>
        <v>5</v>
      </c>
      <c r="BK42" s="1391">
        <f>OFFSET(BK42,0,-1)+1</f>
        <v>6</v>
      </c>
      <c r="BL42" s="567"/>
      <c r="BM42" s="567"/>
      <c r="BN42" s="567"/>
      <c r="BO42" s="567"/>
      <c r="BP42" s="567"/>
      <c r="BQ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Тепловая энергия в виде горячей воды</v>
      </c>
      <c r="AE43" s="2299"/>
      <c r="AF43" s="2299"/>
      <c r="AG43" s="2299"/>
      <c r="AH43" s="2299"/>
      <c r="AI43" s="2299"/>
      <c r="AJ43" s="2299"/>
      <c r="AK43" s="2299"/>
      <c r="AL43" s="3649"/>
      <c r="AM43" s="3650"/>
      <c r="AN43" s="3650"/>
      <c r="AO43" s="3650"/>
      <c r="AP43" s="3650"/>
      <c r="AQ43" s="3650"/>
      <c r="AR43" s="3650"/>
      <c r="AS43" s="3651"/>
      <c r="AT43" s="3649"/>
      <c r="AU43" s="3650"/>
      <c r="AV43" s="3650"/>
      <c r="AW43" s="3650"/>
      <c r="AX43" s="3650"/>
      <c r="AY43" s="3650"/>
      <c r="AZ43" s="3650"/>
      <c r="BA43" s="3651"/>
      <c r="BB43" s="3649"/>
      <c r="BC43" s="3650"/>
      <c r="BD43" s="3650"/>
      <c r="BE43" s="3650"/>
      <c r="BF43" s="3650"/>
      <c r="BG43" s="3650"/>
      <c r="BH43" s="3650"/>
      <c r="BI43" s="3651"/>
      <c r="BJ43" s="2300"/>
      <c r="BK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56"/>
      <c r="BN43" s="556" t="str">
        <f>IF(T43="","",T43)</f>
        <v>Наименование тарифа</v>
      </c>
      <c r="BO43" s="556"/>
      <c r="BP43" s="556"/>
      <c r="BQ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402</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3649"/>
      <c r="AM44" s="3650"/>
      <c r="AN44" s="3650"/>
      <c r="AO44" s="3650"/>
      <c r="AP44" s="3650"/>
      <c r="AQ44" s="3650"/>
      <c r="AR44" s="3650"/>
      <c r="AS44" s="3651"/>
      <c r="AT44" s="3649"/>
      <c r="AU44" s="3650"/>
      <c r="AV44" s="3650"/>
      <c r="AW44" s="3650"/>
      <c r="AX44" s="3650"/>
      <c r="AY44" s="3650"/>
      <c r="AZ44" s="3650"/>
      <c r="BA44" s="3651"/>
      <c r="BB44" s="3649"/>
      <c r="BC44" s="3650"/>
      <c r="BD44" s="3650"/>
      <c r="BE44" s="3650"/>
      <c r="BF44" s="3650"/>
      <c r="BG44" s="3650"/>
      <c r="BH44" s="3650"/>
      <c r="BI44" s="3651"/>
      <c r="BJ44" s="2300"/>
      <c r="BK44" s="1314" t="s">
        <v>403</v>
      </c>
      <c r="BM44" s="556"/>
      <c r="BN44" s="556" t="str">
        <f>IF(T44="","",T44)</f>
        <v>Территория действия тарифа</v>
      </c>
      <c r="BO44" s="556"/>
      <c r="BP44" s="556"/>
      <c r="BQ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404</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3649"/>
      <c r="AM45" s="3650"/>
      <c r="AN45" s="3650"/>
      <c r="AO45" s="3650"/>
      <c r="AP45" s="3650"/>
      <c r="AQ45" s="3650"/>
      <c r="AR45" s="3650"/>
      <c r="AS45" s="3651"/>
      <c r="AT45" s="3649"/>
      <c r="AU45" s="3650"/>
      <c r="AV45" s="3650"/>
      <c r="AW45" s="3650"/>
      <c r="AX45" s="3650"/>
      <c r="AY45" s="3650"/>
      <c r="AZ45" s="3650"/>
      <c r="BA45" s="3651"/>
      <c r="BB45" s="3649"/>
      <c r="BC45" s="3650"/>
      <c r="BD45" s="3650"/>
      <c r="BE45" s="3650"/>
      <c r="BF45" s="3650"/>
      <c r="BG45" s="3650"/>
      <c r="BH45" s="3650"/>
      <c r="BI45" s="3651"/>
      <c r="BJ45" s="2300"/>
      <c r="BK45" s="1314" t="s">
        <v>405</v>
      </c>
      <c r="BM45" s="556"/>
      <c r="BN45" s="556" t="str">
        <f>IF(T45="","",T45)</f>
        <v>Наименование системы теплоснабжения </v>
      </c>
      <c r="BO45" s="556"/>
      <c r="BP45" s="556"/>
      <c r="BQ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406</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3649"/>
      <c r="AM46" s="3650"/>
      <c r="AN46" s="3650"/>
      <c r="AO46" s="3650"/>
      <c r="AP46" s="3650"/>
      <c r="AQ46" s="3650"/>
      <c r="AR46" s="3650"/>
      <c r="AS46" s="3651"/>
      <c r="AT46" s="3649"/>
      <c r="AU46" s="3650"/>
      <c r="AV46" s="3650"/>
      <c r="AW46" s="3650"/>
      <c r="AX46" s="3650"/>
      <c r="AY46" s="3650"/>
      <c r="AZ46" s="3650"/>
      <c r="BA46" s="3651"/>
      <c r="BB46" s="3649"/>
      <c r="BC46" s="3650"/>
      <c r="BD46" s="3650"/>
      <c r="BE46" s="3650"/>
      <c r="BF46" s="3650"/>
      <c r="BG46" s="3650"/>
      <c r="BH46" s="3650"/>
      <c r="BI46" s="3651"/>
      <c r="BJ46" s="2300"/>
      <c r="BK46" s="1314" t="s">
        <v>407</v>
      </c>
      <c r="BM46" s="556"/>
      <c r="BN46" s="556" t="str">
        <f>IF(T46="","",T46)</f>
        <v>Источник тепловой энергии  </v>
      </c>
      <c r="BO46" s="556"/>
      <c r="BP46" s="556"/>
      <c r="BQ46" s="1211">
        <v>21</v>
      </c>
    </row>
    <row customHeight="1" ht="49.5">
      <c r="A47" s="1419" t="s">
        <v>164</v>
      </c>
      <c r="B47" s="1419" t="s">
        <v>165</v>
      </c>
      <c r="C47" s="1419" t="s">
        <v>166</v>
      </c>
      <c r="D47" s="1419" t="s">
        <v>167</v>
      </c>
      <c r="E47" s="2315"/>
      <c r="F47" s="2315"/>
      <c r="G47" s="2315"/>
      <c r="H47" s="2315"/>
      <c r="I47" s="2312" t="str">
        <f>S46&amp;".1"</f>
        <v>1.1.1.1.1</v>
      </c>
      <c r="J47" s="1419"/>
      <c r="K47" s="1419"/>
      <c r="L47" s="1420" t="s">
        <v>408</v>
      </c>
      <c r="P47" s="2313">
        <v>1</v>
      </c>
      <c r="Q47" s="1387"/>
      <c r="R47" s="412"/>
      <c r="S47" s="1392" t="str">
        <f>$I47</f>
        <v>1.1.1.1.1</v>
      </c>
      <c r="T47" s="341" t="s">
        <v>409</v>
      </c>
      <c r="U47" s="356"/>
      <c r="V47" s="2301"/>
      <c r="W47" s="2302"/>
      <c r="X47" s="2302"/>
      <c r="Y47" s="2302"/>
      <c r="Z47" s="2302"/>
      <c r="AA47" s="2302"/>
      <c r="AB47" s="2302"/>
      <c r="AC47" s="2303"/>
      <c r="AD47" s="2301" t="s">
        <v>452</v>
      </c>
      <c r="AE47" s="2302"/>
      <c r="AF47" s="2302"/>
      <c r="AG47" s="2302"/>
      <c r="AH47" s="2302"/>
      <c r="AI47" s="2302"/>
      <c r="AJ47" s="2302"/>
      <c r="AK47" s="2302"/>
      <c r="AL47" s="3654"/>
      <c r="AM47" s="3655"/>
      <c r="AN47" s="3655"/>
      <c r="AO47" s="3655"/>
      <c r="AP47" s="3655"/>
      <c r="AQ47" s="3655"/>
      <c r="AR47" s="3655"/>
      <c r="AS47" s="3656"/>
      <c r="AT47" s="3654"/>
      <c r="AU47" s="3655"/>
      <c r="AV47" s="3655"/>
      <c r="AW47" s="3655"/>
      <c r="AX47" s="3655"/>
      <c r="AY47" s="3655"/>
      <c r="AZ47" s="3655"/>
      <c r="BA47" s="3656"/>
      <c r="BB47" s="3654"/>
      <c r="BC47" s="3655"/>
      <c r="BD47" s="3655"/>
      <c r="BE47" s="3655"/>
      <c r="BF47" s="3655"/>
      <c r="BG47" s="3655"/>
      <c r="BH47" s="3655"/>
      <c r="BI47" s="3656"/>
      <c r="BJ47" s="2303"/>
      <c r="BK47" s="1314" t="s">
        <v>410</v>
      </c>
      <c r="BM47" s="556"/>
      <c r="BN47" s="556" t="str">
        <f>IF(T47="","",T47)</f>
        <v>Схема подключения теплопотребляющей установки к коллектору источника тепловой энергии</v>
      </c>
      <c r="BO47" s="556"/>
      <c r="BP47" s="556"/>
      <c r="BQ47" s="1211">
        <v>47</v>
      </c>
    </row>
    <row customHeight="1" ht="22.049999999999997">
      <c r="A48" s="1419" t="s">
        <v>164</v>
      </c>
      <c r="B48" s="1419" t="s">
        <v>165</v>
      </c>
      <c r="C48" s="1419" t="s">
        <v>166</v>
      </c>
      <c r="D48" s="1419" t="s">
        <v>167</v>
      </c>
      <c r="E48" s="2315"/>
      <c r="F48" s="2315"/>
      <c r="G48" s="2315"/>
      <c r="H48" s="2315"/>
      <c r="I48" s="2342"/>
      <c r="J48" s="2312" t="str">
        <f>I47&amp;".1"</f>
        <v>1.1.1.1.1.1</v>
      </c>
      <c r="K48" s="1419"/>
      <c r="L48" s="1420" t="s">
        <v>411</v>
      </c>
      <c r="P48" s="2313"/>
      <c r="Q48" s="2313">
        <v>1</v>
      </c>
      <c r="R48" s="413"/>
      <c r="S48" s="1392" t="str">
        <f>$J48</f>
        <v>1.1.1.1.1.1</v>
      </c>
      <c r="T48" s="342" t="s">
        <v>412</v>
      </c>
      <c r="U48" s="356"/>
      <c r="V48" s="2301"/>
      <c r="W48" s="2302"/>
      <c r="X48" s="2302"/>
      <c r="Y48" s="2302"/>
      <c r="Z48" s="2302"/>
      <c r="AA48" s="2302"/>
      <c r="AB48" s="2302"/>
      <c r="AC48" s="2303"/>
      <c r="AD48" s="2301" t="s">
        <v>453</v>
      </c>
      <c r="AE48" s="2302"/>
      <c r="AF48" s="2302"/>
      <c r="AG48" s="2302"/>
      <c r="AH48" s="2302"/>
      <c r="AI48" s="2302"/>
      <c r="AJ48" s="2302"/>
      <c r="AK48" s="2302"/>
      <c r="AL48" s="3654"/>
      <c r="AM48" s="3655"/>
      <c r="AN48" s="3655"/>
      <c r="AO48" s="3655"/>
      <c r="AP48" s="3655"/>
      <c r="AQ48" s="3655"/>
      <c r="AR48" s="3655"/>
      <c r="AS48" s="3656"/>
      <c r="AT48" s="3654"/>
      <c r="AU48" s="3655"/>
      <c r="AV48" s="3655"/>
      <c r="AW48" s="3655"/>
      <c r="AX48" s="3655"/>
      <c r="AY48" s="3655"/>
      <c r="AZ48" s="3655"/>
      <c r="BA48" s="3656"/>
      <c r="BB48" s="3654"/>
      <c r="BC48" s="3655"/>
      <c r="BD48" s="3655"/>
      <c r="BE48" s="3655"/>
      <c r="BF48" s="3655"/>
      <c r="BG48" s="3655"/>
      <c r="BH48" s="3655"/>
      <c r="BI48" s="3656"/>
      <c r="BJ48" s="2303"/>
      <c r="BK48" s="1314" t="s">
        <v>413</v>
      </c>
      <c r="BM48" s="556"/>
      <c r="BN48" s="556" t="str">
        <f>IF(T48="","",T48)</f>
        <v>Группа потребителей</v>
      </c>
      <c r="BO48" s="556"/>
      <c r="BP48" s="556"/>
      <c r="BQ48" s="1211">
        <v>21</v>
      </c>
    </row>
    <row customHeight="1" ht="22.049999999999997">
      <c r="A49" s="1419" t="s">
        <v>164</v>
      </c>
      <c r="B49" s="1419" t="s">
        <v>165</v>
      </c>
      <c r="C49" s="1419" t="s">
        <v>166</v>
      </c>
      <c r="D49" s="1419" t="s">
        <v>167</v>
      </c>
      <c r="E49" s="2315"/>
      <c r="F49" s="2315"/>
      <c r="G49" s="2315"/>
      <c r="H49" s="2315"/>
      <c r="I49" s="2342"/>
      <c r="J49" s="2342"/>
      <c r="K49" s="2312" t="str">
        <f>J48&amp;".1"</f>
        <v>1.1.1.1.1.1.1</v>
      </c>
      <c r="L49" s="1420" t="s">
        <v>414</v>
      </c>
      <c r="P49" s="2313"/>
      <c r="Q49" s="2313"/>
      <c r="R49" s="413">
        <v>1</v>
      </c>
      <c r="S49" s="1392" t="str">
        <f>$K49</f>
        <v>1.1.1.1.1.1.1</v>
      </c>
      <c r="T49" s="1403" t="s">
        <v>454</v>
      </c>
      <c r="U49" s="356"/>
      <c r="V49" s="807"/>
      <c r="W49" s="381"/>
      <c r="X49" s="807"/>
      <c r="Y49" s="1313"/>
      <c r="Z49" s="2321"/>
      <c r="AA49" s="2163" t="s">
        <v>61</v>
      </c>
      <c r="AB49" s="2321"/>
      <c r="AC49" s="2163" t="s">
        <v>61</v>
      </c>
      <c r="AD49" s="807">
        <v>2416.34</v>
      </c>
      <c r="AE49" s="381"/>
      <c r="AF49" s="807"/>
      <c r="AG49" s="1313"/>
      <c r="AH49" s="3660">
        <v>45839</v>
      </c>
      <c r="AI49" s="2163" t="s">
        <v>61</v>
      </c>
      <c r="AJ49" s="3769">
        <v>46203</v>
      </c>
      <c r="AK49" s="2163" t="s">
        <v>61</v>
      </c>
      <c r="AL49" s="3657">
        <v>2485.32</v>
      </c>
      <c r="AM49" s="3658"/>
      <c r="AN49" s="3657"/>
      <c r="AO49" s="3659"/>
      <c r="AP49" s="3660">
        <v>46204</v>
      </c>
      <c r="AQ49" s="3109" t="s">
        <v>61</v>
      </c>
      <c r="AR49" s="3660">
        <v>46568</v>
      </c>
      <c r="AS49" s="3109" t="s">
        <v>61</v>
      </c>
      <c r="AT49" s="3657">
        <v>2575.56</v>
      </c>
      <c r="AU49" s="3658"/>
      <c r="AV49" s="3657"/>
      <c r="AW49" s="3659"/>
      <c r="AX49" s="3660">
        <v>46569</v>
      </c>
      <c r="AY49" s="3109" t="s">
        <v>61</v>
      </c>
      <c r="AZ49" s="3660">
        <v>46934</v>
      </c>
      <c r="BA49" s="3109" t="s">
        <v>61</v>
      </c>
      <c r="BB49" s="3657">
        <v>2637.46</v>
      </c>
      <c r="BC49" s="3658"/>
      <c r="BD49" s="3657"/>
      <c r="BE49" s="3659"/>
      <c r="BF49" s="3660">
        <v>46935</v>
      </c>
      <c r="BG49" s="3109" t="s">
        <v>61</v>
      </c>
      <c r="BH49" s="3660">
        <v>47118</v>
      </c>
      <c r="BI49" s="3109" t="s">
        <v>61</v>
      </c>
      <c r="BJ49" s="1404"/>
      <c r="BK49" s="2309" t="s">
        <v>415</v>
      </c>
      <c r="BL49" s="567">
        <f>STRCHECKDATE(V50:BJ50)</f>
      </c>
      <c r="BM49" s="556"/>
      <c r="BN49" s="556" t="str">
        <f>IF(T49="","",T49)</f>
        <v>вода</v>
      </c>
      <c r="BO49" s="556"/>
      <c r="BP49" s="556"/>
      <c r="BQ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45839-46203</v>
      </c>
      <c r="AH50" s="2322"/>
      <c r="AI50" s="2163"/>
      <c r="AJ50" s="2344"/>
      <c r="AK50" s="2163"/>
      <c r="AL50" s="3658"/>
      <c r="AM50" s="3658"/>
      <c r="AN50" s="3658"/>
      <c r="AO50" s="3662" t="str">
        <f>AP49&amp;"-"&amp;AR49</f>
        <v>46204-46568</v>
      </c>
      <c r="AP50" s="3663"/>
      <c r="AQ50" s="3109"/>
      <c r="AR50" s="3663"/>
      <c r="AS50" s="3109"/>
      <c r="AT50" s="3658"/>
      <c r="AU50" s="3658"/>
      <c r="AV50" s="3658"/>
      <c r="AW50" s="3662" t="str">
        <f>AX49&amp;"-"&amp;AZ49</f>
        <v>46569-46934</v>
      </c>
      <c r="AX50" s="3663"/>
      <c r="AY50" s="3109"/>
      <c r="AZ50" s="3663"/>
      <c r="BA50" s="3109"/>
      <c r="BB50" s="3658"/>
      <c r="BC50" s="3658"/>
      <c r="BD50" s="3658"/>
      <c r="BE50" s="3662" t="str">
        <f>BF49&amp;"-"&amp;BH49</f>
        <v>46935-47118</v>
      </c>
      <c r="BF50" s="3663"/>
      <c r="BG50" s="3109"/>
      <c r="BH50" s="3663"/>
      <c r="BI50" s="3109"/>
      <c r="BJ50" s="1405"/>
      <c r="BK50" s="2310"/>
      <c r="BM50" s="556"/>
      <c r="BN50" s="556" t="str">
        <f>IF(T50="","",T50)</f>
        <v/>
      </c>
      <c r="BO50" s="556"/>
      <c r="BP50" s="556"/>
      <c r="BQ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770"/>
      <c r="AM51" s="3771"/>
      <c r="AN51" s="3772"/>
      <c r="AO51" s="3773"/>
      <c r="AP51" s="3774"/>
      <c r="AQ51" s="3775"/>
      <c r="AR51" s="3776"/>
      <c r="AS51" s="3777"/>
      <c r="AT51" s="3778"/>
      <c r="AU51" s="3779"/>
      <c r="AV51" s="3780"/>
      <c r="AW51" s="3781"/>
      <c r="AX51" s="3782"/>
      <c r="AY51" s="3783"/>
      <c r="AZ51" s="3784"/>
      <c r="BA51" s="3785"/>
      <c r="BB51" s="3786"/>
      <c r="BC51" s="3787"/>
      <c r="BD51" s="3788"/>
      <c r="BE51" s="3789"/>
      <c r="BF51" s="3790"/>
      <c r="BG51" s="3791"/>
      <c r="BH51" s="3792"/>
      <c r="BI51" s="3793"/>
      <c r="BJ51" s="380"/>
      <c r="BK51" s="2311"/>
      <c r="BM51" s="556"/>
      <c r="BN51" s="556" t="str">
        <f>IF(T51="","",T51)</f>
        <v>Добавить вид теплоносителя (параметры теплоносителя)</v>
      </c>
      <c r="BO51" s="556"/>
      <c r="BP51" s="556"/>
      <c r="BQ51" s="1211">
        <v>11</v>
      </c>
    </row>
    <row s="3794" customFormat="1" customHeight="1" ht="21">
      <c r="A52" s="3795"/>
      <c r="B52" s="3795"/>
      <c r="C52" s="3795"/>
      <c r="D52" s="3795"/>
      <c r="E52" s="3796"/>
      <c r="F52" s="3796"/>
      <c r="G52" s="3796"/>
      <c r="H52" s="3796"/>
      <c r="I52" s="3797"/>
      <c r="J52" s="3798" t="str">
        <f>I47&amp;".2"</f>
        <v>1.1.1.1.1.2</v>
      </c>
      <c r="K52" s="3795"/>
      <c r="L52" s="3799" t="s">
        <v>411</v>
      </c>
      <c r="M52" s="3738"/>
      <c r="N52" s="3738"/>
      <c r="O52" s="3800"/>
      <c r="P52" s="3801"/>
      <c r="Q52" s="3802" t="s">
        <v>450</v>
      </c>
      <c r="R52" s="3803"/>
      <c r="S52" s="3804" t="str">
        <f>$J52</f>
        <v>1.1.1.1.1.2</v>
      </c>
      <c r="T52" s="3805" t="s">
        <v>412</v>
      </c>
      <c r="U52" s="3806"/>
      <c r="V52" s="3654"/>
      <c r="W52" s="3655"/>
      <c r="X52" s="3655"/>
      <c r="Y52" s="3655"/>
      <c r="Z52" s="3655"/>
      <c r="AA52" s="3655"/>
      <c r="AB52" s="3655"/>
      <c r="AC52" s="3656"/>
      <c r="AD52" s="3654" t="s">
        <v>455</v>
      </c>
      <c r="AE52" s="3655"/>
      <c r="AF52" s="3655"/>
      <c r="AG52" s="3655"/>
      <c r="AH52" s="3655"/>
      <c r="AI52" s="3655"/>
      <c r="AJ52" s="3655"/>
      <c r="AK52" s="3655"/>
      <c r="AL52" s="3654"/>
      <c r="AM52" s="3655"/>
      <c r="AN52" s="3655"/>
      <c r="AO52" s="3655"/>
      <c r="AP52" s="3655"/>
      <c r="AQ52" s="3655"/>
      <c r="AR52" s="3655"/>
      <c r="AS52" s="3656"/>
      <c r="AT52" s="3654"/>
      <c r="AU52" s="3655"/>
      <c r="AV52" s="3655"/>
      <c r="AW52" s="3655"/>
      <c r="AX52" s="3655"/>
      <c r="AY52" s="3655"/>
      <c r="AZ52" s="3655"/>
      <c r="BA52" s="3656"/>
      <c r="BB52" s="3654"/>
      <c r="BC52" s="3655"/>
      <c r="BD52" s="3655"/>
      <c r="BE52" s="3655"/>
      <c r="BF52" s="3655"/>
      <c r="BG52" s="3655"/>
      <c r="BH52" s="3655"/>
      <c r="BI52" s="3656"/>
      <c r="BJ52" s="3656"/>
      <c r="BK52" s="3807" t="s">
        <v>413</v>
      </c>
      <c r="BL52" s="3747"/>
      <c r="BM52" s="3808"/>
      <c r="BN52" s="3808" t="str">
        <f>IF(T52="","",T52)</f>
        <v>Группа потребителей</v>
      </c>
      <c r="BO52" s="3808"/>
      <c r="BP52" s="3808"/>
      <c r="BQ52" s="3647">
        <v>0</v>
      </c>
    </row>
    <row s="3809" customFormat="1" customHeight="1" ht="21">
      <c r="A53" s="3795"/>
      <c r="B53" s="3795"/>
      <c r="C53" s="3795"/>
      <c r="D53" s="3795"/>
      <c r="E53" s="3796"/>
      <c r="F53" s="3796"/>
      <c r="G53" s="3796"/>
      <c r="H53" s="3796"/>
      <c r="I53" s="3797"/>
      <c r="J53" s="3797" t="str">
        <f>I47&amp;".1"</f>
        <v>1.1.1.1.1.1</v>
      </c>
      <c r="K53" s="3798" t="str">
        <f>J52&amp;".1"</f>
        <v>1.1.1.1.1.2.1</v>
      </c>
      <c r="L53" s="3799" t="s">
        <v>414</v>
      </c>
      <c r="M53" s="3738"/>
      <c r="N53" s="3738"/>
      <c r="O53" s="3738"/>
      <c r="P53" s="3801"/>
      <c r="Q53" s="3801"/>
      <c r="R53" s="3803">
        <v>1</v>
      </c>
      <c r="S53" s="3804" t="str">
        <f>$K53</f>
        <v>1.1.1.1.1.2.1</v>
      </c>
      <c r="T53" s="3810" t="s">
        <v>454</v>
      </c>
      <c r="U53" s="3806"/>
      <c r="V53" s="3657"/>
      <c r="W53" s="3658"/>
      <c r="X53" s="3657"/>
      <c r="Y53" s="3659"/>
      <c r="Z53" s="3660"/>
      <c r="AA53" s="3109" t="s">
        <v>61</v>
      </c>
      <c r="AB53" s="3660"/>
      <c r="AC53" s="3109" t="s">
        <v>61</v>
      </c>
      <c r="AD53" s="3657">
        <f>AD49*1.2</f>
        <v>2899.608</v>
      </c>
      <c r="AE53" s="3658"/>
      <c r="AF53" s="3657"/>
      <c r="AG53" s="3659"/>
      <c r="AH53" s="3660">
        <v>45839</v>
      </c>
      <c r="AI53" s="3109" t="s">
        <v>61</v>
      </c>
      <c r="AJ53" s="3660">
        <v>46203</v>
      </c>
      <c r="AK53" s="3109" t="s">
        <v>61</v>
      </c>
      <c r="AL53" s="3657">
        <f>AL49*1.2</f>
        <v>2982.384</v>
      </c>
      <c r="AM53" s="3658"/>
      <c r="AN53" s="3657"/>
      <c r="AO53" s="3659"/>
      <c r="AP53" s="3660">
        <v>46204</v>
      </c>
      <c r="AQ53" s="3109" t="s">
        <v>61</v>
      </c>
      <c r="AR53" s="3660">
        <v>46568</v>
      </c>
      <c r="AS53" s="3109" t="s">
        <v>61</v>
      </c>
      <c r="AT53" s="3657">
        <f>AT49*1.2</f>
        <v>3090.672</v>
      </c>
      <c r="AU53" s="3658"/>
      <c r="AV53" s="3657"/>
      <c r="AW53" s="3659"/>
      <c r="AX53" s="3660">
        <v>46569</v>
      </c>
      <c r="AY53" s="3109" t="s">
        <v>61</v>
      </c>
      <c r="AZ53" s="3660">
        <v>46934</v>
      </c>
      <c r="BA53" s="3109" t="s">
        <v>61</v>
      </c>
      <c r="BB53" s="3657">
        <f>BB49*1.2</f>
        <v>3164.952</v>
      </c>
      <c r="BC53" s="3658"/>
      <c r="BD53" s="3657"/>
      <c r="BE53" s="3659"/>
      <c r="BF53" s="3660">
        <v>46935</v>
      </c>
      <c r="BG53" s="3109" t="s">
        <v>61</v>
      </c>
      <c r="BH53" s="3660">
        <v>47118</v>
      </c>
      <c r="BI53" s="3109" t="s">
        <v>61</v>
      </c>
      <c r="BJ53" s="3658"/>
      <c r="BK53" s="3811" t="s">
        <v>415</v>
      </c>
      <c r="BL53" s="3747">
        <f>STRCHECKDATE(V54:BJ54)</f>
      </c>
      <c r="BM53" s="3808"/>
      <c r="BN53" s="3808" t="str">
        <f>IF(T53="","",T53)</f>
        <v>вода</v>
      </c>
      <c r="BO53" s="3808"/>
      <c r="BP53" s="3808"/>
      <c r="BQ53" s="3647">
        <v>0</v>
      </c>
    </row>
    <row s="3812" customFormat="1" customHeight="1" ht="0.75">
      <c r="A54" s="3795"/>
      <c r="B54" s="3795"/>
      <c r="C54" s="3795"/>
      <c r="D54" s="3795"/>
      <c r="E54" s="3796"/>
      <c r="F54" s="3796"/>
      <c r="G54" s="3796"/>
      <c r="H54" s="3796"/>
      <c r="I54" s="3797"/>
      <c r="J54" s="3797" t="str">
        <f>I47&amp;".1"</f>
        <v>1.1.1.1.1.1</v>
      </c>
      <c r="K54" s="3798"/>
      <c r="L54" s="3799"/>
      <c r="M54" s="3738"/>
      <c r="N54" s="3738"/>
      <c r="O54" s="3738"/>
      <c r="P54" s="3801"/>
      <c r="Q54" s="3801"/>
      <c r="R54" s="3803"/>
      <c r="S54" s="3813"/>
      <c r="T54" s="3806"/>
      <c r="U54" s="3806"/>
      <c r="V54" s="3658"/>
      <c r="W54" s="3658"/>
      <c r="X54" s="3658"/>
      <c r="Y54" s="3662" t="str">
        <f>Z53&amp;"-"&amp;AB53</f>
        <v>-</v>
      </c>
      <c r="Z54" s="3663"/>
      <c r="AA54" s="3109"/>
      <c r="AB54" s="3663"/>
      <c r="AC54" s="3109"/>
      <c r="AD54" s="3658"/>
      <c r="AE54" s="3658"/>
      <c r="AF54" s="3658"/>
      <c r="AG54" s="3662" t="str">
        <f>AH53&amp;"-"&amp;AJ53</f>
        <v>45839-46203</v>
      </c>
      <c r="AH54" s="3663"/>
      <c r="AI54" s="3109"/>
      <c r="AJ54" s="3663"/>
      <c r="AK54" s="3109"/>
      <c r="AL54" s="3658"/>
      <c r="AM54" s="3658"/>
      <c r="AN54" s="3658"/>
      <c r="AO54" s="3662" t="str">
        <f>AP53&amp;"-"&amp;AR53</f>
        <v>46204-46568</v>
      </c>
      <c r="AP54" s="3663"/>
      <c r="AQ54" s="3109"/>
      <c r="AR54" s="3663"/>
      <c r="AS54" s="3109"/>
      <c r="AT54" s="3658"/>
      <c r="AU54" s="3658"/>
      <c r="AV54" s="3658"/>
      <c r="AW54" s="3662" t="str">
        <f>AX53&amp;"-"&amp;AZ53</f>
        <v>46569-46934</v>
      </c>
      <c r="AX54" s="3663"/>
      <c r="AY54" s="3109"/>
      <c r="AZ54" s="3663"/>
      <c r="BA54" s="3109"/>
      <c r="BB54" s="3658"/>
      <c r="BC54" s="3658"/>
      <c r="BD54" s="3658"/>
      <c r="BE54" s="3662" t="str">
        <f>BF53&amp;"-"&amp;BH53</f>
        <v>46935-47118</v>
      </c>
      <c r="BF54" s="3663"/>
      <c r="BG54" s="3109"/>
      <c r="BH54" s="3663"/>
      <c r="BI54" s="3109"/>
      <c r="BJ54" s="3658"/>
      <c r="BK54" s="3814"/>
      <c r="BL54" s="3747"/>
      <c r="BM54" s="3808"/>
      <c r="BN54" s="3808" t="str">
        <f>IF(T54="","",T54)</f>
        <v/>
      </c>
      <c r="BO54" s="3808"/>
      <c r="BP54" s="3808"/>
      <c r="BQ54" s="3647">
        <v>0</v>
      </c>
    </row>
    <row s="3815" customFormat="1" customHeight="1" ht="15">
      <c r="A55" s="3795"/>
      <c r="B55" s="3795"/>
      <c r="C55" s="3795"/>
      <c r="D55" s="3795"/>
      <c r="E55" s="3796"/>
      <c r="F55" s="3796"/>
      <c r="G55" s="3796"/>
      <c r="H55" s="3796"/>
      <c r="I55" s="3797"/>
      <c r="J55" s="3798" t="str">
        <f>I47&amp;".1"</f>
        <v>1.1.1.1.1.1</v>
      </c>
      <c r="K55" s="3795"/>
      <c r="L55" s="3799"/>
      <c r="M55" s="3738"/>
      <c r="N55" s="3738"/>
      <c r="O55" s="3800"/>
      <c r="P55" s="3801"/>
      <c r="Q55" s="3801"/>
      <c r="R55" s="3816"/>
      <c r="S55" s="3817"/>
      <c r="T55" s="3818" t="s">
        <v>416</v>
      </c>
      <c r="U55" s="3819"/>
      <c r="V55" s="3820"/>
      <c r="W55" s="3821"/>
      <c r="X55" s="3822"/>
      <c r="Y55" s="3823"/>
      <c r="Z55" s="3824"/>
      <c r="AA55" s="3825"/>
      <c r="AB55" s="3826"/>
      <c r="AC55" s="3827"/>
      <c r="AD55" s="3828"/>
      <c r="AE55" s="3829"/>
      <c r="AF55" s="3830"/>
      <c r="AG55" s="3831"/>
      <c r="AH55" s="3832"/>
      <c r="AI55" s="3833"/>
      <c r="AJ55" s="3834"/>
      <c r="AK55" s="3835"/>
      <c r="AL55" s="3836"/>
      <c r="AM55" s="3837"/>
      <c r="AN55" s="3838"/>
      <c r="AO55" s="3839"/>
      <c r="AP55" s="3840"/>
      <c r="AQ55" s="3841"/>
      <c r="AR55" s="3842"/>
      <c r="AS55" s="3843"/>
      <c r="AT55" s="3844"/>
      <c r="AU55" s="3845"/>
      <c r="AV55" s="3846"/>
      <c r="AW55" s="3847"/>
      <c r="AX55" s="3848"/>
      <c r="AY55" s="3849"/>
      <c r="AZ55" s="3850"/>
      <c r="BA55" s="3851"/>
      <c r="BB55" s="3852"/>
      <c r="BC55" s="3853"/>
      <c r="BD55" s="3854"/>
      <c r="BE55" s="3855"/>
      <c r="BF55" s="3856"/>
      <c r="BG55" s="3857"/>
      <c r="BH55" s="3858"/>
      <c r="BI55" s="3859"/>
      <c r="BJ55" s="3860"/>
      <c r="BK55" s="3861"/>
      <c r="BL55" s="3747"/>
      <c r="BM55" s="3808"/>
      <c r="BN55" s="3808" t="str">
        <f>IF(T55="","",T55)</f>
        <v>Добавить вид теплоносителя (параметры теплоносителя)</v>
      </c>
      <c r="BO55" s="3808"/>
      <c r="BP55" s="3808"/>
      <c r="BQ55" s="3647">
        <v>0</v>
      </c>
    </row>
    <row customHeight="1" ht="11.549999999999999">
      <c r="A56" s="1419" t="s">
        <v>164</v>
      </c>
      <c r="B56" s="1419" t="s">
        <v>165</v>
      </c>
      <c r="C56" s="1419" t="s">
        <v>166</v>
      </c>
      <c r="D56" s="1419" t="s">
        <v>167</v>
      </c>
      <c r="E56" s="2315"/>
      <c r="F56" s="2315"/>
      <c r="G56" s="2315"/>
      <c r="H56" s="2315"/>
      <c r="I56" s="2312"/>
      <c r="J56" s="1419"/>
      <c r="K56" s="1419"/>
      <c r="L56" s="1420"/>
      <c r="P56" s="2313"/>
      <c r="Q56" s="1387"/>
      <c r="R56" s="412"/>
      <c r="S56" s="1334"/>
      <c r="T56" s="343" t="s">
        <v>417</v>
      </c>
      <c r="U56" s="423"/>
      <c r="V56" s="423"/>
      <c r="W56" s="423"/>
      <c r="X56" s="423"/>
      <c r="Y56" s="423"/>
      <c r="Z56" s="423"/>
      <c r="AA56" s="423"/>
      <c r="AB56" s="423"/>
      <c r="AC56" s="422"/>
      <c r="AD56" s="423"/>
      <c r="AE56" s="423"/>
      <c r="AF56" s="423"/>
      <c r="AG56" s="423"/>
      <c r="AH56" s="423"/>
      <c r="AI56" s="423"/>
      <c r="AJ56" s="423"/>
      <c r="AK56" s="422"/>
      <c r="AL56" s="3862"/>
      <c r="AM56" s="3863"/>
      <c r="AN56" s="3864"/>
      <c r="AO56" s="3865"/>
      <c r="AP56" s="3866"/>
      <c r="AQ56" s="3867"/>
      <c r="AR56" s="3868"/>
      <c r="AS56" s="3869"/>
      <c r="AT56" s="3870"/>
      <c r="AU56" s="3871"/>
      <c r="AV56" s="3872"/>
      <c r="AW56" s="3873"/>
      <c r="AX56" s="3874"/>
      <c r="AY56" s="3875"/>
      <c r="AZ56" s="3876"/>
      <c r="BA56" s="3877"/>
      <c r="BB56" s="3878"/>
      <c r="BC56" s="3879"/>
      <c r="BD56" s="3880"/>
      <c r="BE56" s="3881"/>
      <c r="BF56" s="3882"/>
      <c r="BG56" s="3883"/>
      <c r="BH56" s="3884"/>
      <c r="BI56" s="3885"/>
      <c r="BJ56" s="423"/>
      <c r="BK56" s="359"/>
      <c r="BM56" s="556"/>
      <c r="BN56" s="556" t="str">
        <f>IF(T56="","",T56)</f>
        <v>Добавить группу потребителей</v>
      </c>
      <c r="BO56" s="556"/>
      <c r="BP56" s="556"/>
      <c r="BQ56" s="1211">
        <v>11</v>
      </c>
    </row>
    <row customHeight="1" ht="14.699999999999998">
      <c r="A57" s="1419" t="s">
        <v>164</v>
      </c>
      <c r="B57" s="1419" t="s">
        <v>165</v>
      </c>
      <c r="C57" s="1419" t="s">
        <v>166</v>
      </c>
      <c r="D57" s="1419" t="s">
        <v>167</v>
      </c>
      <c r="E57" s="2315"/>
      <c r="F57" s="2315"/>
      <c r="G57" s="2315"/>
      <c r="H57" s="2314"/>
      <c r="I57" s="1419"/>
      <c r="J57" s="1419"/>
      <c r="K57" s="1419"/>
      <c r="L57" s="1420"/>
      <c r="M57" s="1421"/>
      <c r="N57" s="1421"/>
      <c r="O57" s="593"/>
      <c r="P57" s="416"/>
      <c r="Q57" s="431"/>
      <c r="R57" s="411"/>
      <c r="S57" s="1334"/>
      <c r="T57" s="421" t="s">
        <v>418</v>
      </c>
      <c r="U57" s="423"/>
      <c r="V57" s="423"/>
      <c r="W57" s="423"/>
      <c r="X57" s="423"/>
      <c r="Y57" s="423"/>
      <c r="Z57" s="423"/>
      <c r="AA57" s="423"/>
      <c r="AB57" s="423"/>
      <c r="AC57" s="422"/>
      <c r="AD57" s="423"/>
      <c r="AE57" s="423"/>
      <c r="AF57" s="423"/>
      <c r="AG57" s="423"/>
      <c r="AH57" s="423"/>
      <c r="AI57" s="423"/>
      <c r="AJ57" s="423"/>
      <c r="AK57" s="422"/>
      <c r="AL57" s="3886"/>
      <c r="AM57" s="3887"/>
      <c r="AN57" s="3888"/>
      <c r="AO57" s="3889"/>
      <c r="AP57" s="3890"/>
      <c r="AQ57" s="3891"/>
      <c r="AR57" s="3892"/>
      <c r="AS57" s="3893"/>
      <c r="AT57" s="3894"/>
      <c r="AU57" s="3895"/>
      <c r="AV57" s="3896"/>
      <c r="AW57" s="3897"/>
      <c r="AX57" s="3898"/>
      <c r="AY57" s="3899"/>
      <c r="AZ57" s="3900"/>
      <c r="BA57" s="3901"/>
      <c r="BB57" s="3902"/>
      <c r="BC57" s="3903"/>
      <c r="BD57" s="3904"/>
      <c r="BE57" s="3905"/>
      <c r="BF57" s="3906"/>
      <c r="BG57" s="3907"/>
      <c r="BH57" s="3908"/>
      <c r="BI57" s="3909"/>
      <c r="BJ57" s="423"/>
      <c r="BK57" s="359"/>
      <c r="BM57" s="556"/>
      <c r="BN57" s="556" t="str">
        <f>IF(T57="","",T57)</f>
        <v>Добавить схему подключения</v>
      </c>
      <c r="BO57" s="556"/>
      <c r="BP57" s="556"/>
      <c r="BQ57" s="1211">
        <v>14</v>
      </c>
    </row>
    <row s="2849" customFormat="1" customHeight="1" ht="1.05">
      <c r="A58" s="1399" t="s">
        <v>164</v>
      </c>
      <c r="B58" s="1399" t="s">
        <v>165</v>
      </c>
      <c r="C58" s="1399" t="s">
        <v>166</v>
      </c>
      <c r="D58" s="1370"/>
      <c r="E58" s="2315"/>
      <c r="F58" s="2315"/>
      <c r="G58" s="2314"/>
      <c r="H58" s="1370"/>
      <c r="I58" s="1370"/>
      <c r="J58" s="1370"/>
      <c r="K58" s="1370"/>
      <c r="L58" s="1395"/>
      <c r="M58" s="1371"/>
      <c r="N58" s="1371"/>
      <c r="P58" s="1372"/>
      <c r="Q58" s="1373"/>
      <c r="R58" s="1372"/>
      <c r="S58" s="1378"/>
      <c r="T58" s="1381" t="s">
        <v>168</v>
      </c>
      <c r="U58" s="1380"/>
      <c r="V58" s="1380"/>
      <c r="W58" s="1380"/>
      <c r="X58" s="1380"/>
      <c r="Y58" s="1380"/>
      <c r="Z58" s="1380"/>
      <c r="AA58" s="1380"/>
      <c r="AB58" s="1380"/>
      <c r="AC58" s="1380"/>
      <c r="AD58" s="1380"/>
      <c r="AE58" s="1380"/>
      <c r="AF58" s="1380"/>
      <c r="AG58" s="1380"/>
      <c r="AH58" s="1380"/>
      <c r="AI58" s="1380"/>
      <c r="AJ58" s="1380"/>
      <c r="AK58" s="1380"/>
      <c r="AL58" s="3737"/>
      <c r="AM58" s="3737"/>
      <c r="AN58" s="3737"/>
      <c r="AO58" s="3737"/>
      <c r="AP58" s="3737"/>
      <c r="AQ58" s="3737"/>
      <c r="AR58" s="3737"/>
      <c r="AS58" s="3737"/>
      <c r="AT58" s="3737"/>
      <c r="AU58" s="3737"/>
      <c r="AV58" s="3737"/>
      <c r="AW58" s="3737"/>
      <c r="AX58" s="3737"/>
      <c r="AY58" s="3737"/>
      <c r="AZ58" s="3737"/>
      <c r="BA58" s="3737"/>
      <c r="BB58" s="3737"/>
      <c r="BC58" s="3737"/>
      <c r="BD58" s="3737"/>
      <c r="BE58" s="3737"/>
      <c r="BF58" s="3737"/>
      <c r="BG58" s="3737"/>
      <c r="BH58" s="3737"/>
      <c r="BI58" s="3737"/>
      <c r="BJ58" s="1380"/>
      <c r="BK58" s="1380"/>
      <c r="BM58" s="845"/>
      <c r="BN58" s="845" t="str">
        <f>IF(T58="","",T58)</f>
        <v>Добавить источник для дифференциации</v>
      </c>
      <c r="BO58" s="845"/>
      <c r="BP58" s="845"/>
      <c r="BQ58" s="574">
        <v>1</v>
      </c>
    </row>
    <row s="2849" customFormat="1" customHeight="1" ht="1.05">
      <c r="A59" s="1399" t="s">
        <v>164</v>
      </c>
      <c r="B59" s="1399" t="s">
        <v>165</v>
      </c>
      <c r="C59" s="1370"/>
      <c r="D59" s="1370"/>
      <c r="E59" s="2315"/>
      <c r="F59" s="2314"/>
      <c r="G59" s="1370"/>
      <c r="H59" s="1370"/>
      <c r="I59" s="1370"/>
      <c r="J59" s="1370"/>
      <c r="K59" s="1370"/>
      <c r="L59" s="1395"/>
      <c r="M59" s="1377"/>
      <c r="N59" s="1377"/>
      <c r="P59" s="1372"/>
      <c r="Q59" s="1373"/>
      <c r="R59" s="1372"/>
      <c r="S59" s="1378"/>
      <c r="T59" s="1381" t="s">
        <v>169</v>
      </c>
      <c r="U59" s="1380"/>
      <c r="V59" s="1380"/>
      <c r="W59" s="1380"/>
      <c r="X59" s="1380"/>
      <c r="Y59" s="1380"/>
      <c r="Z59" s="1380"/>
      <c r="AA59" s="1380"/>
      <c r="AB59" s="1380"/>
      <c r="AC59" s="1380"/>
      <c r="AD59" s="1380"/>
      <c r="AE59" s="1380"/>
      <c r="AF59" s="1380"/>
      <c r="AG59" s="1380"/>
      <c r="AH59" s="1380"/>
      <c r="AI59" s="1380"/>
      <c r="AJ59" s="1380"/>
      <c r="AK59" s="1380"/>
      <c r="AL59" s="3737"/>
      <c r="AM59" s="3737"/>
      <c r="AN59" s="3737"/>
      <c r="AO59" s="3737"/>
      <c r="AP59" s="3737"/>
      <c r="AQ59" s="3737"/>
      <c r="AR59" s="3737"/>
      <c r="AS59" s="3737"/>
      <c r="AT59" s="3737"/>
      <c r="AU59" s="3737"/>
      <c r="AV59" s="3737"/>
      <c r="AW59" s="3737"/>
      <c r="AX59" s="3737"/>
      <c r="AY59" s="3737"/>
      <c r="AZ59" s="3737"/>
      <c r="BA59" s="3737"/>
      <c r="BB59" s="3737"/>
      <c r="BC59" s="3737"/>
      <c r="BD59" s="3737"/>
      <c r="BE59" s="3737"/>
      <c r="BF59" s="3737"/>
      <c r="BG59" s="3737"/>
      <c r="BH59" s="3737"/>
      <c r="BI59" s="3737"/>
      <c r="BJ59" s="1380"/>
      <c r="BK59" s="1380"/>
      <c r="BM59" s="845"/>
      <c r="BN59" s="845" t="str">
        <f>IF(T59="","",T59)</f>
        <v>Добавить централизованную систему для дифференциации</v>
      </c>
      <c r="BO59" s="845"/>
      <c r="BP59" s="845"/>
      <c r="BQ59" s="574">
        <v>1</v>
      </c>
    </row>
    <row s="2849" customFormat="1" customHeight="1" ht="1.05">
      <c r="A60" s="1399" t="s">
        <v>164</v>
      </c>
      <c r="B60" s="1399"/>
      <c r="C60" s="1399"/>
      <c r="D60" s="1399"/>
      <c r="E60" s="2314"/>
      <c r="F60" s="1399"/>
      <c r="G60" s="1399"/>
      <c r="H60" s="1399"/>
      <c r="I60" s="1399"/>
      <c r="J60" s="1399"/>
      <c r="K60" s="1399"/>
      <c r="L60" s="1402"/>
      <c r="M60" s="1377"/>
      <c r="N60" s="1377"/>
      <c r="O60" s="574"/>
      <c r="P60" s="436"/>
      <c r="Q60" s="1400"/>
      <c r="R60" s="436"/>
      <c r="S60" s="1378"/>
      <c r="T60" s="1381" t="s">
        <v>170</v>
      </c>
      <c r="U60" s="1380"/>
      <c r="V60" s="1380"/>
      <c r="W60" s="1380"/>
      <c r="X60" s="1380"/>
      <c r="Y60" s="1380"/>
      <c r="Z60" s="1380"/>
      <c r="AA60" s="1380"/>
      <c r="AB60" s="1380"/>
      <c r="AC60" s="1380"/>
      <c r="AD60" s="1380"/>
      <c r="AE60" s="1380"/>
      <c r="AF60" s="1380"/>
      <c r="AG60" s="1380"/>
      <c r="AH60" s="1380"/>
      <c r="AI60" s="1380"/>
      <c r="AJ60" s="1380"/>
      <c r="AK60" s="1380"/>
      <c r="AL60" s="3737"/>
      <c r="AM60" s="3737"/>
      <c r="AN60" s="3737"/>
      <c r="AO60" s="3737"/>
      <c r="AP60" s="3737"/>
      <c r="AQ60" s="3737"/>
      <c r="AR60" s="3737"/>
      <c r="AS60" s="3737"/>
      <c r="AT60" s="3737"/>
      <c r="AU60" s="3737"/>
      <c r="AV60" s="3737"/>
      <c r="AW60" s="3737"/>
      <c r="AX60" s="3737"/>
      <c r="AY60" s="3737"/>
      <c r="AZ60" s="3737"/>
      <c r="BA60" s="3737"/>
      <c r="BB60" s="3737"/>
      <c r="BC60" s="3737"/>
      <c r="BD60" s="3737"/>
      <c r="BE60" s="3737"/>
      <c r="BF60" s="3737"/>
      <c r="BG60" s="3737"/>
      <c r="BH60" s="3737"/>
      <c r="BI60" s="3737"/>
      <c r="BJ60" s="1380"/>
      <c r="BK60" s="1380"/>
      <c r="BM60" s="556"/>
      <c r="BN60" s="556" t="str">
        <f>IF(T60="","",T60)</f>
        <v>Добавить территорию для дифференциации</v>
      </c>
      <c r="BO60" s="556"/>
      <c r="BP60" s="556"/>
      <c r="BQ60" s="567">
        <v>1</v>
      </c>
    </row>
    <row s="2849" customFormat="1" customHeight="1" ht="1.05">
      <c r="A61" s="1370"/>
      <c r="B61" s="1370"/>
      <c r="C61" s="1370"/>
      <c r="D61" s="1370"/>
      <c r="E61" s="1399"/>
      <c r="F61" s="1370"/>
      <c r="G61" s="1370"/>
      <c r="H61" s="1370"/>
      <c r="I61" s="1370"/>
      <c r="J61" s="1370"/>
      <c r="K61" s="1370"/>
      <c r="L61" s="1395"/>
      <c r="M61" s="1377"/>
      <c r="N61" s="1377"/>
      <c r="P61" s="1372"/>
      <c r="Q61" s="1373"/>
      <c r="R61" s="1372"/>
      <c r="S61" s="1378"/>
      <c r="T61" s="1381" t="s">
        <v>171</v>
      </c>
      <c r="U61" s="1380"/>
      <c r="V61" s="1380"/>
      <c r="W61" s="1380"/>
      <c r="X61" s="1380"/>
      <c r="Y61" s="1380"/>
      <c r="Z61" s="1380"/>
      <c r="AA61" s="1380"/>
      <c r="AB61" s="1380"/>
      <c r="AC61" s="1380"/>
      <c r="AD61" s="1380"/>
      <c r="AE61" s="1380"/>
      <c r="AF61" s="1380"/>
      <c r="AG61" s="1380"/>
      <c r="AH61" s="1380"/>
      <c r="AI61" s="1380"/>
      <c r="AJ61" s="1380"/>
      <c r="AK61" s="1380"/>
      <c r="AL61" s="3737"/>
      <c r="AM61" s="3737"/>
      <c r="AN61" s="3737"/>
      <c r="AO61" s="3737"/>
      <c r="AP61" s="3737"/>
      <c r="AQ61" s="3737"/>
      <c r="AR61" s="3737"/>
      <c r="AS61" s="3737"/>
      <c r="AT61" s="3737"/>
      <c r="AU61" s="3737"/>
      <c r="AV61" s="3737"/>
      <c r="AW61" s="3737"/>
      <c r="AX61" s="3737"/>
      <c r="AY61" s="3737"/>
      <c r="AZ61" s="3737"/>
      <c r="BA61" s="3737"/>
      <c r="BB61" s="3737"/>
      <c r="BC61" s="3737"/>
      <c r="BD61" s="3737"/>
      <c r="BE61" s="3737"/>
      <c r="BF61" s="3737"/>
      <c r="BG61" s="3737"/>
      <c r="BH61" s="3737"/>
      <c r="BI61" s="3737"/>
      <c r="BJ61" s="1380"/>
      <c r="BK61" s="1380"/>
      <c r="BM61" s="845"/>
      <c r="BN61" s="845" t="str">
        <f>IF(T61="","",T61)</f>
        <v>Добавить наименование тарифа</v>
      </c>
      <c r="BO61" s="845"/>
      <c r="BP61" s="845"/>
      <c r="BQ61" s="574">
        <v>1</v>
      </c>
    </row>
    <row customHeight="1" ht="11.549999999999999">
      <c r="M62" s="1216"/>
      <c r="N62" s="1216"/>
      <c r="O62" s="593"/>
      <c r="P62" s="1211"/>
      <c r="Q62" s="1211"/>
      <c r="R62" s="1211"/>
      <c r="S62" s="1211"/>
      <c r="AL62" s="3647"/>
      <c r="AM62" s="3647"/>
      <c r="AN62" s="3647"/>
      <c r="AO62" s="3647"/>
      <c r="AP62" s="3647"/>
      <c r="AQ62" s="3647"/>
      <c r="AR62" s="3647"/>
      <c r="AS62" s="3647"/>
      <c r="AT62" s="3647"/>
      <c r="AU62" s="3647"/>
      <c r="AV62" s="3647"/>
      <c r="AW62" s="3647"/>
      <c r="AX62" s="3647"/>
      <c r="AY62" s="3647"/>
      <c r="AZ62" s="3647"/>
      <c r="BA62" s="3647"/>
      <c r="BB62" s="3647"/>
      <c r="BC62" s="3647"/>
      <c r="BD62" s="3647"/>
      <c r="BE62" s="3647"/>
      <c r="BF62" s="3647"/>
      <c r="BG62" s="3647"/>
      <c r="BH62" s="3647"/>
      <c r="BI62" s="3647"/>
      <c r="BL62" s="1211"/>
      <c r="BM62" s="1211"/>
      <c r="BN62" s="1211"/>
      <c r="BO62" s="1211"/>
      <c r="BP62" s="1211"/>
      <c r="BQ62" s="1211">
        <v>11</v>
      </c>
    </row>
    <row customHeight="1" ht="28.5">
      <c r="O63" s="593"/>
      <c r="S63" s="1309"/>
      <c r="T63" s="2341"/>
      <c r="U63" s="2341"/>
      <c r="V63" s="2341"/>
      <c r="W63" s="2341"/>
      <c r="X63" s="2341"/>
      <c r="Y63" s="2341"/>
      <c r="Z63" s="2341"/>
      <c r="AA63" s="2341"/>
      <c r="AB63" s="2341"/>
      <c r="AC63" s="2341"/>
      <c r="AD63" s="2341"/>
      <c r="AE63" s="2341"/>
      <c r="AF63" s="2341"/>
      <c r="AG63" s="2341"/>
      <c r="AH63" s="2341"/>
      <c r="AI63" s="2341"/>
      <c r="AJ63" s="2341"/>
      <c r="AK63" s="2341"/>
      <c r="AL63" s="3910"/>
      <c r="AM63" s="3910"/>
      <c r="AN63" s="3910"/>
      <c r="AO63" s="3910"/>
      <c r="AP63" s="3910"/>
      <c r="AQ63" s="3910"/>
      <c r="AR63" s="3910"/>
      <c r="AS63" s="3910"/>
      <c r="AT63" s="3910"/>
      <c r="AU63" s="3910"/>
      <c r="AV63" s="3910"/>
      <c r="AW63" s="3910"/>
      <c r="AX63" s="3910"/>
      <c r="AY63" s="3910"/>
      <c r="AZ63" s="3910"/>
      <c r="BA63" s="3910"/>
      <c r="BB63" s="3910"/>
      <c r="BC63" s="3910"/>
      <c r="BD63" s="3910"/>
      <c r="BE63" s="3910"/>
      <c r="BF63" s="3910"/>
      <c r="BG63" s="3910"/>
      <c r="BH63" s="3910"/>
      <c r="BI63" s="3910"/>
      <c r="BJ63" s="2341"/>
      <c r="BK63" s="2341"/>
      <c r="BQ63" s="1211">
        <v>27</v>
      </c>
    </row>
    <row customHeight="1" ht="65.25">
      <c r="O64" s="593"/>
      <c r="T64" s="2341"/>
      <c r="U64" s="2341"/>
      <c r="V64" s="2341"/>
      <c r="W64" s="2341"/>
      <c r="X64" s="2341"/>
      <c r="Y64" s="2341"/>
      <c r="Z64" s="2341"/>
      <c r="AA64" s="2341"/>
      <c r="AB64" s="2341"/>
      <c r="AC64" s="2341"/>
      <c r="AD64" s="2341"/>
      <c r="AE64" s="2341"/>
      <c r="AF64" s="2341"/>
      <c r="AG64" s="2341"/>
      <c r="AH64" s="2341"/>
      <c r="AI64" s="2341"/>
      <c r="AJ64" s="2341"/>
      <c r="AK64" s="2341"/>
      <c r="AL64" s="3910"/>
      <c r="AM64" s="3910"/>
      <c r="AN64" s="3910"/>
      <c r="AO64" s="3910"/>
      <c r="AP64" s="3910"/>
      <c r="AQ64" s="3910"/>
      <c r="AR64" s="3910"/>
      <c r="AS64" s="3910"/>
      <c r="AT64" s="3910"/>
      <c r="AU64" s="3910"/>
      <c r="AV64" s="3910"/>
      <c r="AW64" s="3910"/>
      <c r="AX64" s="3910"/>
      <c r="AY64" s="3910"/>
      <c r="AZ64" s="3910"/>
      <c r="BA64" s="3910"/>
      <c r="BB64" s="3910"/>
      <c r="BC64" s="3910"/>
      <c r="BD64" s="3910"/>
      <c r="BE64" s="3910"/>
      <c r="BF64" s="3910"/>
      <c r="BG64" s="3910"/>
      <c r="BH64" s="3910"/>
      <c r="BI64" s="3910"/>
      <c r="BJ64" s="2341"/>
      <c r="BK64" s="2341"/>
      <c r="BQ64" s="1211">
        <v>62</v>
      </c>
    </row>
    <row customHeight="1" ht="14.699999999999998">
      <c r="O65" s="593"/>
      <c r="AL65" s="3647"/>
      <c r="AM65" s="3647"/>
      <c r="AN65" s="3647"/>
      <c r="AO65" s="3647"/>
      <c r="AP65" s="3647"/>
      <c r="AQ65" s="3647"/>
      <c r="AR65" s="3647"/>
      <c r="AS65" s="3647"/>
      <c r="AT65" s="3647"/>
      <c r="AU65" s="3647"/>
      <c r="AV65" s="3647"/>
      <c r="AW65" s="3647"/>
      <c r="AX65" s="3647"/>
      <c r="AY65" s="3647"/>
      <c r="AZ65" s="3647"/>
      <c r="BA65" s="3647"/>
      <c r="BB65" s="3647"/>
      <c r="BC65" s="3647"/>
      <c r="BD65" s="3647"/>
      <c r="BE65" s="3647"/>
      <c r="BF65" s="3647"/>
      <c r="BG65" s="3647"/>
      <c r="BH65" s="3647"/>
      <c r="BI65" s="3647"/>
      <c r="BQ65" s="1211">
        <v>14</v>
      </c>
    </row>
    <row customHeight="1" ht="18.75">
      <c r="O66" s="593"/>
      <c r="S66" s="1309"/>
      <c r="T66" s="2341"/>
      <c r="U66" s="2341"/>
      <c r="V66" s="2341"/>
      <c r="W66" s="2341"/>
      <c r="X66" s="2341"/>
      <c r="Y66" s="2341"/>
      <c r="Z66" s="2341"/>
      <c r="AA66" s="2341"/>
      <c r="AB66" s="2341"/>
      <c r="AC66" s="2341"/>
      <c r="AD66" s="2341"/>
      <c r="AE66" s="2341"/>
      <c r="AF66" s="2341"/>
      <c r="AG66" s="2341"/>
      <c r="AH66" s="2341"/>
      <c r="AI66" s="2341"/>
      <c r="AJ66" s="2341"/>
      <c r="AK66" s="2341"/>
      <c r="AL66" s="3910"/>
      <c r="AM66" s="3910"/>
      <c r="AN66" s="3910"/>
      <c r="AO66" s="3910"/>
      <c r="AP66" s="3910"/>
      <c r="AQ66" s="3910"/>
      <c r="AR66" s="3910"/>
      <c r="AS66" s="3910"/>
      <c r="AT66" s="3910"/>
      <c r="AU66" s="3910"/>
      <c r="AV66" s="3910"/>
      <c r="AW66" s="3910"/>
      <c r="AX66" s="3910"/>
      <c r="AY66" s="3910"/>
      <c r="AZ66" s="3910"/>
      <c r="BA66" s="3910"/>
      <c r="BB66" s="3910"/>
      <c r="BC66" s="3910"/>
      <c r="BD66" s="3910"/>
      <c r="BE66" s="3910"/>
      <c r="BF66" s="3910"/>
      <c r="BG66" s="3910"/>
      <c r="BH66" s="3910"/>
      <c r="BI66" s="3910"/>
      <c r="BJ66" s="2341"/>
      <c r="BK66" s="2341"/>
      <c r="BQ66" s="1211">
        <v>18</v>
      </c>
    </row>
    <row customHeight="1" ht="18.75">
      <c r="O67" s="593"/>
      <c r="T67" s="2341"/>
      <c r="U67" s="2341"/>
      <c r="V67" s="2341"/>
      <c r="W67" s="2341"/>
      <c r="X67" s="2341"/>
      <c r="Y67" s="2341"/>
      <c r="Z67" s="2341"/>
      <c r="AA67" s="2341"/>
      <c r="AB67" s="2341"/>
      <c r="AC67" s="2341"/>
      <c r="AD67" s="2341"/>
      <c r="AE67" s="2341"/>
      <c r="AF67" s="2341"/>
      <c r="AG67" s="2341"/>
      <c r="AH67" s="2341"/>
      <c r="AI67" s="2341"/>
      <c r="AJ67" s="2341"/>
      <c r="AK67" s="2341"/>
      <c r="AL67" s="3910"/>
      <c r="AM67" s="3910"/>
      <c r="AN67" s="3910"/>
      <c r="AO67" s="3910"/>
      <c r="AP67" s="3910"/>
      <c r="AQ67" s="3910"/>
      <c r="AR67" s="3910"/>
      <c r="AS67" s="3910"/>
      <c r="AT67" s="3910"/>
      <c r="AU67" s="3910"/>
      <c r="AV67" s="3910"/>
      <c r="AW67" s="3910"/>
      <c r="AX67" s="3910"/>
      <c r="AY67" s="3910"/>
      <c r="AZ67" s="3910"/>
      <c r="BA67" s="3910"/>
      <c r="BB67" s="3910"/>
      <c r="BC67" s="3910"/>
      <c r="BD67" s="3910"/>
      <c r="BE67" s="3910"/>
      <c r="BF67" s="3910"/>
      <c r="BG67" s="3910"/>
      <c r="BH67" s="3910"/>
      <c r="BI67" s="3910"/>
      <c r="BJ67" s="2341"/>
      <c r="BK67" s="2341"/>
      <c r="BQ67" s="1211">
        <v>18</v>
      </c>
    </row>
    <row customHeight="1" ht="29.25">
      <c r="O68" s="593"/>
      <c r="S68" s="1309"/>
      <c r="T68" s="2341"/>
      <c r="U68" s="2341"/>
      <c r="V68" s="2341"/>
      <c r="W68" s="2341"/>
      <c r="X68" s="2341"/>
      <c r="Y68" s="2341"/>
      <c r="Z68" s="2341"/>
      <c r="AA68" s="2341"/>
      <c r="AB68" s="2341"/>
      <c r="AC68" s="2341"/>
      <c r="AD68" s="2341"/>
      <c r="AE68" s="2341"/>
      <c r="AF68" s="2341"/>
      <c r="AG68" s="2341"/>
      <c r="AH68" s="2341"/>
      <c r="AI68" s="2341"/>
      <c r="AJ68" s="2341"/>
      <c r="AK68" s="2341"/>
      <c r="AL68" s="3910"/>
      <c r="AM68" s="3910"/>
      <c r="AN68" s="3910"/>
      <c r="AO68" s="3910"/>
      <c r="AP68" s="3910"/>
      <c r="AQ68" s="3910"/>
      <c r="AR68" s="3910"/>
      <c r="AS68" s="3910"/>
      <c r="AT68" s="3910"/>
      <c r="AU68" s="3910"/>
      <c r="AV68" s="3910"/>
      <c r="AW68" s="3910"/>
      <c r="AX68" s="3910"/>
      <c r="AY68" s="3910"/>
      <c r="AZ68" s="3910"/>
      <c r="BA68" s="3910"/>
      <c r="BB68" s="3910"/>
      <c r="BC68" s="3910"/>
      <c r="BD68" s="3910"/>
      <c r="BE68" s="3910"/>
      <c r="BF68" s="3910"/>
      <c r="BG68" s="3910"/>
      <c r="BH68" s="3910"/>
      <c r="BI68" s="3910"/>
      <c r="BJ68" s="2341"/>
      <c r="BK68" s="2341"/>
      <c r="BQ68" s="1211">
        <v>28</v>
      </c>
    </row>
    <row customHeight="1" ht="22.5" hidden="1">
      <c r="A69" s="1216" t="s">
        <v>82</v>
      </c>
      <c r="B69" s="1216">
        <v>0</v>
      </c>
      <c r="C69" s="1216">
        <v>0</v>
      </c>
      <c r="D69" s="1216">
        <v>0</v>
      </c>
      <c r="E69" s="1216">
        <v>0</v>
      </c>
      <c r="F69" s="1216">
        <v>0</v>
      </c>
      <c r="G69" s="1216">
        <v>0</v>
      </c>
      <c r="H69" s="1216">
        <v>0</v>
      </c>
      <c r="I69" s="1216">
        <v>0</v>
      </c>
      <c r="J69" s="1216">
        <v>0</v>
      </c>
      <c r="K69" s="1216">
        <v>0</v>
      </c>
      <c r="L69" s="1385">
        <v>0</v>
      </c>
      <c r="M69" s="1418">
        <v>0</v>
      </c>
      <c r="N69" s="1418">
        <v>0</v>
      </c>
      <c r="O69" s="1418">
        <v>0</v>
      </c>
      <c r="P69" s="1384">
        <v>3</v>
      </c>
      <c r="Q69" s="400">
        <v>3</v>
      </c>
      <c r="R69" s="400">
        <v>3</v>
      </c>
      <c r="S69" s="637">
        <v>12</v>
      </c>
      <c r="T69" s="1211">
        <v>31</v>
      </c>
      <c r="U69" s="1211">
        <v>0</v>
      </c>
      <c r="V69" s="1211">
        <v>0</v>
      </c>
      <c r="W69" s="1211">
        <v>0</v>
      </c>
      <c r="X69" s="1211">
        <v>0</v>
      </c>
      <c r="Y69" s="1211">
        <v>0</v>
      </c>
      <c r="Z69" s="1211">
        <v>0</v>
      </c>
      <c r="AA69" s="1211">
        <v>0</v>
      </c>
      <c r="AB69" s="1211">
        <v>0</v>
      </c>
      <c r="AC69" s="1211">
        <v>0</v>
      </c>
      <c r="AD69" s="1211">
        <v>24</v>
      </c>
      <c r="AE69" s="1211">
        <v>0</v>
      </c>
      <c r="AF69" s="1211">
        <v>24</v>
      </c>
      <c r="AG69" s="1211">
        <v>24</v>
      </c>
      <c r="AH69" s="1211">
        <v>11</v>
      </c>
      <c r="AI69" s="1211">
        <v>3</v>
      </c>
      <c r="AJ69" s="1211">
        <v>11</v>
      </c>
      <c r="AK69" s="1211">
        <v>0</v>
      </c>
      <c r="AL69" s="3647">
        <v>0</v>
      </c>
      <c r="AM69" s="3647">
        <v>0</v>
      </c>
      <c r="AN69" s="3647">
        <v>0</v>
      </c>
      <c r="AO69" s="3647">
        <v>0</v>
      </c>
      <c r="AP69" s="3647">
        <v>0</v>
      </c>
      <c r="AQ69" s="3647">
        <v>0</v>
      </c>
      <c r="AR69" s="3647">
        <v>0</v>
      </c>
      <c r="AS69" s="3647">
        <v>0</v>
      </c>
      <c r="AT69" s="3647">
        <v>0</v>
      </c>
      <c r="AU69" s="3647">
        <v>0</v>
      </c>
      <c r="AV69" s="3647">
        <v>0</v>
      </c>
      <c r="AW69" s="3647">
        <v>0</v>
      </c>
      <c r="AX69" s="3647">
        <v>0</v>
      </c>
      <c r="AY69" s="3647">
        <v>0</v>
      </c>
      <c r="AZ69" s="3647">
        <v>0</v>
      </c>
      <c r="BA69" s="3647">
        <v>0</v>
      </c>
      <c r="BB69" s="3647">
        <v>0</v>
      </c>
      <c r="BC69" s="3647">
        <v>0</v>
      </c>
      <c r="BD69" s="3647">
        <v>0</v>
      </c>
      <c r="BE69" s="3647">
        <v>0</v>
      </c>
      <c r="BF69" s="3647">
        <v>0</v>
      </c>
      <c r="BG69" s="3647">
        <v>0</v>
      </c>
      <c r="BH69" s="3647">
        <v>0</v>
      </c>
      <c r="BI69" s="3647">
        <v>0</v>
      </c>
      <c r="BJ69" s="1211">
        <v>4</v>
      </c>
      <c r="BK69" s="1211">
        <v>115</v>
      </c>
      <c r="BL69" s="567">
        <v>10</v>
      </c>
      <c r="BM69" s="567">
        <v>10</v>
      </c>
      <c r="BN69" s="567">
        <v>10</v>
      </c>
      <c r="BO69" s="567">
        <v>10</v>
      </c>
      <c r="BP69" s="567">
        <v>10</v>
      </c>
      <c r="BQ69" s="1211">
        <v>23</v>
      </c>
    </row>
  </sheetData>
  <sheetProtection formatColumns="0" formatRows="0" autoFilter="0" sort="0" insertRows="0" insertColumns="1" deleteRows="0" deleteColumns="0"/>
  <mergeCells count="207">
    <mergeCell ref="T67:BK67"/>
    <mergeCell ref="T68:BK68"/>
    <mergeCell ref="T66:BK66"/>
    <mergeCell ref="BK49:BK51"/>
    <mergeCell ref="T63:BK63"/>
    <mergeCell ref="T64:BK64"/>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60"/>
    <mergeCell ref="V43:AC43"/>
    <mergeCell ref="AD43:BJ43"/>
    <mergeCell ref="F44:F59"/>
    <mergeCell ref="V44:AC44"/>
    <mergeCell ref="AD44:BJ44"/>
    <mergeCell ref="G45:G58"/>
    <mergeCell ref="V45:AC45"/>
    <mergeCell ref="AD45:BJ45"/>
    <mergeCell ref="H46:H57"/>
    <mergeCell ref="V46:AC46"/>
    <mergeCell ref="AD46:BJ46"/>
    <mergeCell ref="I47:I56"/>
    <mergeCell ref="P47:P56"/>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K53:BK55"/>
    <mergeCell ref="AH53:AH54"/>
    <mergeCell ref="AI53:AI54"/>
    <mergeCell ref="AJ53:AJ54"/>
    <mergeCell ref="AK53:AK54"/>
    <mergeCell ref="V52:AC52"/>
    <mergeCell ref="AD52:BJ52"/>
    <mergeCell ref="J52:J55"/>
    <mergeCell ref="Q52:Q55"/>
    <mergeCell ref="K53:K54"/>
    <mergeCell ref="Z53:Z54"/>
    <mergeCell ref="AA53:AA54"/>
    <mergeCell ref="AB53:AB54"/>
    <mergeCell ref="AC53:AC54"/>
    <mergeCell ref="AP53:AP54"/>
    <mergeCell ref="AQ53:AQ54"/>
    <mergeCell ref="AR53:AR54"/>
    <mergeCell ref="AS53:AS54"/>
    <mergeCell ref="AX53:AX54"/>
    <mergeCell ref="AY53:AY54"/>
    <mergeCell ref="AZ53:AZ54"/>
    <mergeCell ref="BA53:BA54"/>
    <mergeCell ref="BF53:BF54"/>
    <mergeCell ref="BG53:BG54"/>
    <mergeCell ref="BH53:BH54"/>
    <mergeCell ref="BI53:BI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AW9 AW50 BE9 BE50 Y54 AG54 AO54 AW54 BE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BI327733 AK393269:BI393269 AK49 AQ49 AS49 AY49 BA49 BG49 BI49 AK524341:BI524341 AK8 AQ8 AS8 AY8 BA8 BG8 BI8 AK589877:BI589877 AK655413:BI655413 AK17 AK720949:BI720949 AK786485:BI786485 AK852021:BI852021 AK917557:BI917557 AK983093:BI983093 AK65589:BI65589 AK131125:BI131125 AI49 AK458805:BI458805 AI8 AC8 AA8 AI17 AK196661:BI196661 AA49 AC49 AK262197:BI262197 AA53 AC53 AI53 AK53 AQ53 AS53 AY53 BA53 BG53 BI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Z53 AB53 AH53 AJ53 AP53 AR53 AX53 AZ53 BF53 BH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BK65583:BK65590 BK131119:BK131126 BK196655:BK196662 BK262191:BK262198 BK327727:BK327734 BK393263:BK393270 BK458799:BK458806 BK524335:BK524342 BK589871:BK589878 BK655407:BK655414 BK720943:BK720950 BK786479:BK786486 BK852015:BK852022 BK917551:BK917558 BK983087:BK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BK131133 S196663:BK196669 S262199:BK262205 S327735:BK327741 S393271:BK393277 S458807:BK458813 S524343:BK524349 S589879:BK589885 S655415:BK655421 S720951:BK720957 S786487:BK786493 S852023:BK852029 S917559:BK917565 S983095:BK983101 S65591:BK65597"/>
    <dataValidation type="list" allowBlank="1" showInputMessage="1" errorTitle="Ошибка" error="Выберите значение из списка" prompt="Выберите значение из списка" sqref="V983092:BJ983092 V65588:BJ65588 V131124:BJ131124 V196660:BJ196660 V262196:BJ262196 V327732:BJ327732 V393268:BJ393268 V458804:BJ458804 V524340:BJ524340 V589876:BJ589876 V655412:BJ655412 V720948:BJ720948 V786484:BJ786484 V852020:BJ852020 V917556:BJ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AFA88-618C-ACF8-FF6A-0D7CCC863C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61</v>
      </c>
      <c r="AJ17" s="2323"/>
      <c r="AK17" s="2324" t="s">
        <v>61</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45408</v>
      </c>
      <c r="W30" s="2320"/>
      <c r="X30" s="2320"/>
      <c r="Y30" s="2320"/>
      <c r="Z30" s="2320"/>
      <c r="AA30" s="2320"/>
      <c r="AB30" s="2320"/>
      <c r="AC30" s="1691"/>
      <c r="AD30" s="2320" t="str">
        <f>IF(TITLE_DATE_PR_CHANGE="",IF(TITLE_DATE_PR="","",TITLE_DATE_PR),TITLE_DATE_PR_CHANGE)</f>
        <v>45408</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04/4234</v>
      </c>
      <c r="W31" s="2307"/>
      <c r="X31" s="2307"/>
      <c r="Y31" s="2307"/>
      <c r="Z31" s="2307"/>
      <c r="AA31" s="2307"/>
      <c r="AB31" s="2307"/>
      <c r="AC31" s="1691"/>
      <c r="AD31" s="2307" t="str">
        <f>IF(TITLE_NUMBER_PR_CHANGE="",IF(TITLE_NUMBER_PR="","",TITLE_NUMBER_PR),TITLE_NUMBER_PR_CHANGE)</f>
        <v>04/4234</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45408</v>
      </c>
      <c r="W34" s="2320"/>
      <c r="X34" s="2320"/>
      <c r="Y34" s="2320"/>
      <c r="Z34" s="2320"/>
      <c r="AA34" s="2320"/>
      <c r="AB34" s="2320"/>
      <c r="AC34" s="1691"/>
      <c r="AD34" s="2320" t="str">
        <f>IF(TITLE_DATE_PR_CHANGE="",IF(TITLE_DATE_PR="","",TITLE_DATE_PR),TITLE_DATE_PR_CHANGE)</f>
        <v>45408</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04/4234</v>
      </c>
      <c r="W35" s="2307"/>
      <c r="X35" s="2307"/>
      <c r="Y35" s="2307"/>
      <c r="Z35" s="2307"/>
      <c r="AA35" s="2307"/>
      <c r="AB35" s="2307"/>
      <c r="AC35" s="1691"/>
      <c r="AD35" s="2307" t="str">
        <f>IF(TITLE_NUMBER_PR_CHANGE="",IF(TITLE_NUMBER_PR="","",TITLE_NUMBER_PR),TITLE_NUMBER_PR_CHANGE)</f>
        <v>04/4234</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76843-AEC1-5695-8EE9-FF6C05915ED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61</v>
      </c>
      <c r="AJ17" s="2323"/>
      <c r="AK17" s="2324" t="s">
        <v>61</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45408</v>
      </c>
      <c r="W30" s="2320"/>
      <c r="X30" s="2320"/>
      <c r="Y30" s="2320"/>
      <c r="Z30" s="2320"/>
      <c r="AA30" s="2320"/>
      <c r="AB30" s="2320"/>
      <c r="AC30" s="1691"/>
      <c r="AD30" s="2320" t="str">
        <f>IF(TITLE_DATE_PR_CHANGE="",IF(TITLE_DATE_PR="","",TITLE_DATE_PR),TITLE_DATE_PR_CHANGE)</f>
        <v>45408</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04/4234</v>
      </c>
      <c r="W31" s="2307"/>
      <c r="X31" s="2307"/>
      <c r="Y31" s="2307"/>
      <c r="Z31" s="2307"/>
      <c r="AA31" s="2307"/>
      <c r="AB31" s="2307"/>
      <c r="AC31" s="1691"/>
      <c r="AD31" s="2307" t="str">
        <f>IF(TITLE_NUMBER_PR_CHANGE="",IF(TITLE_NUMBER_PR="","",TITLE_NUMBER_PR),TITLE_NUMBER_PR_CHANGE)</f>
        <v>04/4234</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45408</v>
      </c>
      <c r="W34" s="2320"/>
      <c r="X34" s="2320"/>
      <c r="Y34" s="2320"/>
      <c r="Z34" s="2320"/>
      <c r="AA34" s="2320"/>
      <c r="AB34" s="2320"/>
      <c r="AC34" s="1691"/>
      <c r="AD34" s="2320" t="str">
        <f>IF(TITLE_DATE_PR_CHANGE="",IF(TITLE_DATE_PR="","",TITLE_DATE_PR),TITLE_DATE_PR_CHANGE)</f>
        <v>45408</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04/4234</v>
      </c>
      <c r="W35" s="2307"/>
      <c r="X35" s="2307"/>
      <c r="Y35" s="2307"/>
      <c r="Z35" s="2307"/>
      <c r="AA35" s="2307"/>
      <c r="AB35" s="2307"/>
      <c r="AC35" s="1691"/>
      <c r="AD35" s="2307" t="str">
        <f>IF(TITLE_NUMBER_PR_CHANGE="",IF(TITLE_NUMBER_PR="","",TITLE_NUMBER_PR),TITLE_NUMBER_PR_CHANGE)</f>
        <v>04/4234</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2FF08-6338-F47F-4838-7A3C3CF4A6E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61</v>
      </c>
      <c r="AB8" s="2321"/>
      <c r="AC8" s="2163" t="s">
        <v>61</v>
      </c>
      <c r="AD8" s="381"/>
      <c r="AE8" s="807"/>
      <c r="AF8" s="381"/>
      <c r="AG8" s="440"/>
      <c r="AH8" s="2321"/>
      <c r="AI8" s="2163" t="s">
        <v>61</v>
      </c>
      <c r="AJ8" s="2321"/>
      <c r="AK8" s="2163" t="s">
        <v>61</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61</v>
      </c>
      <c r="AJ17" s="2323"/>
      <c r="AK17" s="2324" t="s">
        <v>61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04/4234</v>
      </c>
      <c r="W31" s="2307"/>
      <c r="X31" s="2307"/>
      <c r="Y31" s="2307"/>
      <c r="Z31" s="2307"/>
      <c r="AA31" s="2307"/>
      <c r="AB31" s="2307"/>
      <c r="AC31" s="382"/>
      <c r="AD31" s="2307" t="str">
        <f>IF(TITLE_NUMBER_PR_CHANGE="",IF(TITLE_NUMBER_PR="","",TITLE_NUMBER_PR),TITLE_NUMBER_PR_CHANGE)</f>
        <v>04/4234</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04/4234</v>
      </c>
      <c r="W35" s="2307"/>
      <c r="X35" s="2307"/>
      <c r="Y35" s="2307"/>
      <c r="Z35" s="2307"/>
      <c r="AA35" s="2307"/>
      <c r="AB35" s="2307"/>
      <c r="AC35" s="382"/>
      <c r="AD35" s="2307" t="str">
        <f>IF(TITLE_NUMBER_PR_CHANGE="",IF(TITLE_NUMBER_PR="","",TITLE_NUMBER_PR),TITLE_NUMBER_PR_CHANGE)</f>
        <v>04/4234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7"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199</v>
      </c>
      <c r="B47" s="1419" t="s">
        <v>200</v>
      </c>
      <c r="C47" s="1419" t="s">
        <v>201</v>
      </c>
      <c r="D47" s="1419" t="s">
        <v>202</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199</v>
      </c>
      <c r="B48" s="1419" t="s">
        <v>200</v>
      </c>
      <c r="C48" s="1419" t="s">
        <v>201</v>
      </c>
      <c r="D48" s="1419" t="s">
        <v>202</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61</v>
      </c>
      <c r="AB49" s="2321"/>
      <c r="AC49" s="2163" t="s">
        <v>61</v>
      </c>
      <c r="AD49" s="381"/>
      <c r="AE49" s="807"/>
      <c r="AF49" s="381"/>
      <c r="AG49" s="440"/>
      <c r="AH49" s="2321"/>
      <c r="AI49" s="2163" t="s">
        <v>61</v>
      </c>
      <c r="AJ49" s="2343"/>
      <c r="AK49" s="2163" t="s">
        <v>61</v>
      </c>
      <c r="AL49" s="1404"/>
      <c r="AM49" s="2309" t="s">
        <v>415</v>
      </c>
      <c r="AN49" s="567">
        <f>STRCHECKDATE(V50:AL50)</f>
      </c>
      <c r="AO49" s="556"/>
      <c r="AP49" s="556" t="str">
        <f>IF(T49="","",T49)</f>
        <v/>
      </c>
      <c r="AQ49" s="556"/>
      <c r="AR49" s="556"/>
      <c r="AS49" s="1211">
        <v>21</v>
      </c>
    </row>
    <row customHeight="1" ht="1.05">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199</v>
      </c>
      <c r="B55" s="1399" t="s">
        <v>200</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199</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9181A-C378-D8C8-CAEA-F9E9442F0AF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61</v>
      </c>
      <c r="AJ17" s="2323"/>
      <c r="AK17" s="2324" t="s">
        <v>61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04/4234</v>
      </c>
      <c r="W31" s="2307"/>
      <c r="X31" s="2307"/>
      <c r="Y31" s="2307"/>
      <c r="Z31" s="2307"/>
      <c r="AA31" s="2307"/>
      <c r="AB31" s="2307"/>
      <c r="AC31" s="382"/>
      <c r="AD31" s="2307" t="str">
        <f>IF(TITLE_NUMBER_PR_CHANGE="",IF(TITLE_NUMBER_PR="","",TITLE_NUMBER_PR),TITLE_NUMBER_PR_CHANGE)</f>
        <v>04/4234</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04/4234</v>
      </c>
      <c r="W35" s="2307"/>
      <c r="X35" s="2307"/>
      <c r="Y35" s="2307"/>
      <c r="Z35" s="2307"/>
      <c r="AA35" s="2307"/>
      <c r="AB35" s="2307"/>
      <c r="AC35" s="382"/>
      <c r="AD35" s="2307" t="str">
        <f>IF(TITLE_NUMBER_PR_CHANGE="",IF(TITLE_NUMBER_PR="","",TITLE_NUMBER_PR),TITLE_NUMBER_PR_CHANGE)</f>
        <v>04/4234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456</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175</v>
      </c>
      <c r="B44" s="1419" t="s">
        <v>176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175</v>
      </c>
      <c r="B47" s="1399" t="s">
        <v>176</v>
      </c>
      <c r="C47" s="1399" t="s">
        <v>177</v>
      </c>
      <c r="D47" s="1399" t="s">
        <v>178</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175</v>
      </c>
      <c r="B48" s="1419" t="s">
        <v>176</v>
      </c>
      <c r="C48" s="1419" t="s">
        <v>177</v>
      </c>
      <c r="D48" s="1419" t="s">
        <v>178</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175</v>
      </c>
      <c r="B49" s="1419" t="s">
        <v>176</v>
      </c>
      <c r="C49" s="1419" t="s">
        <v>177</v>
      </c>
      <c r="D49" s="1419" t="s">
        <v>178</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457</v>
      </c>
      <c r="AN49" s="567">
        <f>STRCHECKDATE(V50:AL50)</f>
      </c>
      <c r="AO49" s="556"/>
      <c r="AP49" s="556" t="str">
        <f>IF(T49="","",T49)</f>
        <v/>
      </c>
      <c r="AQ49" s="556"/>
      <c r="AR49" s="556"/>
      <c r="AS49" s="1211">
        <v>21</v>
      </c>
    </row>
    <row customHeight="1" ht="1.05">
      <c r="A50" s="1419" t="s">
        <v>175</v>
      </c>
      <c r="B50" s="1419" t="s">
        <v>176</v>
      </c>
      <c r="C50" s="1419" t="s">
        <v>177</v>
      </c>
      <c r="D50" s="1419" t="s">
        <v>178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F0996-76FA-AF34-C698-C98D80A1657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61</v>
      </c>
      <c r="AB8" s="2362"/>
      <c r="AC8" s="2168" t="s">
        <v>61</v>
      </c>
      <c r="AD8" s="2072"/>
      <c r="AE8" s="1405"/>
      <c r="AF8" s="2072"/>
      <c r="AG8" s="2073"/>
      <c r="AH8" s="2362"/>
      <c r="AI8" s="2168" t="s">
        <v>61</v>
      </c>
      <c r="AJ8" s="2362"/>
      <c r="AK8" s="2168" t="s">
        <v>61</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61</v>
      </c>
      <c r="AJ17" s="2323"/>
      <c r="AK17" s="2324" t="s">
        <v>61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04/4234</v>
      </c>
      <c r="W31" s="2307"/>
      <c r="X31" s="2307"/>
      <c r="Y31" s="2307"/>
      <c r="Z31" s="2307"/>
      <c r="AA31" s="2307"/>
      <c r="AB31" s="2307"/>
      <c r="AC31" s="382"/>
      <c r="AD31" s="2307" t="str">
        <f>IF(TITLE_NUMBER_PR_CHANGE="",IF(TITLE_NUMBER_PR="","",TITLE_NUMBER_PR),TITLE_NUMBER_PR_CHANGE)</f>
        <v>04/4234</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04/4234</v>
      </c>
      <c r="W35" s="2307"/>
      <c r="X35" s="2307"/>
      <c r="Y35" s="2307"/>
      <c r="Z35" s="2307"/>
      <c r="AA35" s="2307"/>
      <c r="AB35" s="2307"/>
      <c r="AC35" s="382"/>
      <c r="AD35" s="2307" t="str">
        <f>IF(TITLE_NUMBER_PR_CHANGE="",IF(TITLE_NUMBER_PR="","",TITLE_NUMBER_PR),TITLE_NUMBER_PR_CHANGE)</f>
        <v>04/4234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456</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457</v>
      </c>
      <c r="AN49" s="567">
        <f>STRCHECKDATE(V50:AL50)</f>
      </c>
      <c r="AO49" s="556"/>
      <c r="AP49" s="556" t="str">
        <f>IF(T49="","",T49)</f>
        <v/>
      </c>
      <c r="AQ49" s="556"/>
      <c r="AR49" s="556"/>
      <c r="AS49" s="1211">
        <v>21</v>
      </c>
    </row>
    <row customHeight="1" ht="1.05">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187</v>
      </c>
      <c r="B55" s="1399" t="s">
        <v>188</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187</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B5CB1-2AB8-61BD-CC7A-FD3B6A8980E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61</v>
      </c>
      <c r="AJ17" s="2323"/>
      <c r="AK17" s="2324" t="s">
        <v>61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04/4234</v>
      </c>
      <c r="W31" s="2307"/>
      <c r="X31" s="2307"/>
      <c r="Y31" s="2307"/>
      <c r="Z31" s="2307"/>
      <c r="AA31" s="2307"/>
      <c r="AB31" s="2307"/>
      <c r="AC31" s="382"/>
      <c r="AD31" s="2307" t="str">
        <f>IF(TITLE_NUMBER_PR_CHANGE="",IF(TITLE_NUMBER_PR="","",TITLE_NUMBER_PR),TITLE_NUMBER_PR_CHANGE)</f>
        <v>04/4234</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04/4234</v>
      </c>
      <c r="W35" s="2307"/>
      <c r="X35" s="2307"/>
      <c r="Y35" s="2307"/>
      <c r="Z35" s="2307"/>
      <c r="AA35" s="2307"/>
      <c r="AB35" s="2307"/>
      <c r="AC35" s="382"/>
      <c r="AD35" s="2307" t="str">
        <f>IF(TITLE_NUMBER_PR_CHANGE="",IF(TITLE_NUMBER_PR="","",TITLE_NUMBER_PR),TITLE_NUMBER_PR_CHANGE)</f>
        <v>04/4234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456</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193</v>
      </c>
      <c r="B47" s="1399" t="s">
        <v>194</v>
      </c>
      <c r="C47" s="1399" t="s">
        <v>195</v>
      </c>
      <c r="D47" s="1399" t="s">
        <v>196</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193</v>
      </c>
      <c r="B48" s="1419" t="s">
        <v>194</v>
      </c>
      <c r="C48" s="1419" t="s">
        <v>195</v>
      </c>
      <c r="D48" s="1419" t="s">
        <v>196</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457</v>
      </c>
      <c r="AN49" s="567">
        <f>STRCHECKDATE(V50:AL50)</f>
      </c>
      <c r="AO49" s="556"/>
      <c r="AP49" s="556" t="str">
        <f>IF(T49="","",T49)</f>
        <v/>
      </c>
      <c r="AQ49" s="556"/>
      <c r="AR49" s="556"/>
      <c r="AS49" s="1211">
        <v>21</v>
      </c>
    </row>
    <row customHeight="1" ht="0">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193</v>
      </c>
      <c r="B55" s="1399" t="s">
        <v>194</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193</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A5BB8-A48D-8FED-FB98-64B740F1DB7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5" width="12.28125" hidden="1" customWidth="1"/>
    <col min="16" max="16" style="3645" width="23.421875" hidden="1" customWidth="1"/>
    <col min="17" max="17" style="3645" width="3.7109375" hidden="1" customWidth="1"/>
    <col min="18" max="20" style="3642" width="3.00390625" customWidth="1"/>
    <col min="21" max="21" style="364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61</v>
      </c>
      <c r="AE8" s="2321"/>
      <c r="AF8" s="2163" t="s">
        <v>61</v>
      </c>
      <c r="AG8" s="1463"/>
      <c r="AH8" s="807"/>
      <c r="AI8" s="807"/>
      <c r="AJ8" s="807"/>
      <c r="AK8" s="1313"/>
      <c r="AL8" s="2321"/>
      <c r="AM8" s="2163" t="s">
        <v>61</v>
      </c>
      <c r="AN8" s="2321"/>
      <c r="AO8" s="2163" t="s">
        <v>61</v>
      </c>
      <c r="AP8" s="381"/>
      <c r="AQ8" s="1363" t="s">
        <v>458</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459</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460</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168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169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61</v>
      </c>
      <c r="AN19" s="2323"/>
      <c r="AO19" s="2324" t="s">
        <v>61</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"Рыбинская генерация"</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45408</v>
      </c>
      <c r="Y34" s="2320"/>
      <c r="Z34" s="2320"/>
      <c r="AA34" s="2320"/>
      <c r="AB34" s="2320"/>
      <c r="AC34" s="2320"/>
      <c r="AD34" s="2320"/>
      <c r="AE34" s="2320"/>
      <c r="AF34" s="382"/>
      <c r="AG34" s="2320" t="str">
        <f>IF(TITLE_DATE_PR_CHANGE="",IF(TITLE_DATE_PR="","",TITLE_DATE_PR),TITLE_DATE_PR_CHANGE)</f>
        <v>45408</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04/4234</v>
      </c>
      <c r="Y35" s="2307"/>
      <c r="Z35" s="2307"/>
      <c r="AA35" s="2307"/>
      <c r="AB35" s="2307"/>
      <c r="AC35" s="2307"/>
      <c r="AD35" s="2307"/>
      <c r="AE35" s="2307"/>
      <c r="AF35" s="382"/>
      <c r="AG35" s="2307" t="str">
        <f>IF(TITLE_NUMBER_PR_CHANGE="",IF(TITLE_NUMBER_PR="","",TITLE_NUMBER_PR),TITLE_NUMBER_PR_CHANGE)</f>
        <v>04/4234</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45408</v>
      </c>
      <c r="Y38" s="2320"/>
      <c r="Z38" s="2320"/>
      <c r="AA38" s="2320"/>
      <c r="AB38" s="2320"/>
      <c r="AC38" s="2320"/>
      <c r="AD38" s="2320"/>
      <c r="AE38" s="2320"/>
      <c r="AF38" s="382"/>
      <c r="AG38" s="2320" t="str">
        <f>IF(TITLE_DATE_PR_CHANGE="",IF(TITLE_DATE_PR="","",TITLE_DATE_PR),TITLE_DATE_PR_CHANGE)</f>
        <v>45408</v>
      </c>
      <c r="AH38" s="2320"/>
      <c r="AI38" s="2320"/>
      <c r="AJ38" s="2320"/>
      <c r="AK38" s="2320"/>
      <c r="AL38" s="2320"/>
      <c r="AM38" s="2320"/>
      <c r="AN38" s="2320"/>
      <c r="AO38" s="382"/>
      <c r="AP38" s="382"/>
      <c r="AQ38" s="336"/>
      <c r="AR38" s="424"/>
      <c r="AS38" s="424"/>
      <c r="AT38" s="424"/>
      <c r="AU38" s="424"/>
      <c r="AV38" s="424"/>
      <c r="AW38" s="474">
        <v>0</v>
      </c>
    </row>
    <row s="2972"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04/4234</v>
      </c>
      <c r="Y39" s="2307"/>
      <c r="Z39" s="2307"/>
      <c r="AA39" s="2307"/>
      <c r="AB39" s="2307"/>
      <c r="AC39" s="2307"/>
      <c r="AD39" s="2307"/>
      <c r="AE39" s="2307"/>
      <c r="AF39" s="382"/>
      <c r="AG39" s="2307" t="str">
        <f>IF(TITLE_NUMBER_PR_CHANGE="",IF(TITLE_NUMBER_PR="","",TITLE_NUMBER_PR),TITLE_NUMBER_PR_CHANGE)</f>
        <v>04/4234</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461</v>
      </c>
      <c r="Y44" s="2368" t="s">
        <v>462</v>
      </c>
      <c r="Z44" s="2368"/>
      <c r="AA44" s="2368"/>
      <c r="AB44" s="2368"/>
      <c r="AC44" s="2350" t="s">
        <v>438</v>
      </c>
      <c r="AD44" s="2667"/>
      <c r="AE44" s="2370"/>
      <c r="AF44" s="2334"/>
      <c r="AG44" s="2350" t="s">
        <v>461</v>
      </c>
      <c r="AH44" s="2368" t="s">
        <v>462</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463</v>
      </c>
      <c r="Z45" s="2326" t="s">
        <v>464</v>
      </c>
      <c r="AA45" s="2376"/>
      <c r="AB45" s="2327"/>
      <c r="AC45" s="2351"/>
      <c r="AD45" s="2668"/>
      <c r="AE45" s="2372"/>
      <c r="AF45" s="2334"/>
      <c r="AG45" s="2381"/>
      <c r="AH45" s="2373" t="s">
        <v>463</v>
      </c>
      <c r="AI45" s="2326" t="s">
        <v>464</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465</v>
      </c>
      <c r="AA46" s="2326" t="s">
        <v>466</v>
      </c>
      <c r="AB46" s="2327"/>
      <c r="AC46" s="2373" t="s">
        <v>448</v>
      </c>
      <c r="AD46" s="2377" t="s">
        <v>449</v>
      </c>
      <c r="AE46" s="2378"/>
      <c r="AF46" s="2334"/>
      <c r="AG46" s="2381"/>
      <c r="AH46" s="2374"/>
      <c r="AI46" s="2373" t="s">
        <v>465</v>
      </c>
      <c r="AJ46" s="2326" t="s">
        <v>466</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467</v>
      </c>
      <c r="M47" s="1366" t="s">
        <v>420</v>
      </c>
      <c r="R47" s="432"/>
      <c r="S47" s="432"/>
      <c r="T47" s="432"/>
      <c r="U47" s="2329"/>
      <c r="V47" s="2265"/>
      <c r="W47" s="358"/>
      <c r="X47" s="2351"/>
      <c r="Y47" s="2375"/>
      <c r="Z47" s="2375"/>
      <c r="AA47" s="1278" t="s">
        <v>468</v>
      </c>
      <c r="AB47" s="1278" t="s">
        <v>469</v>
      </c>
      <c r="AC47" s="2375"/>
      <c r="AD47" s="2379"/>
      <c r="AE47" s="2380"/>
      <c r="AF47" s="2335"/>
      <c r="AG47" s="2351"/>
      <c r="AH47" s="2375"/>
      <c r="AI47" s="2375"/>
      <c r="AJ47" s="1278" t="s">
        <v>468</v>
      </c>
      <c r="AK47" s="1278" t="s">
        <v>469</v>
      </c>
      <c r="AL47" s="2375"/>
      <c r="AM47" s="2379"/>
      <c r="AN47" s="2380"/>
      <c r="AO47" s="2335"/>
      <c r="AP47" s="2338"/>
      <c r="AQ47" s="2183"/>
      <c r="AW47" s="1211">
        <v>62</v>
      </c>
    </row>
    <row s="340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181</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181</v>
      </c>
      <c r="B50" s="1323" t="s">
        <v>182</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181</v>
      </c>
      <c r="B51" s="1323" t="s">
        <v>182</v>
      </c>
      <c r="C51" s="1323" t="s">
        <v>183</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181</v>
      </c>
      <c r="B52" s="1323" t="s">
        <v>182</v>
      </c>
      <c r="C52" s="1323" t="s">
        <v>183</v>
      </c>
      <c r="D52" s="1323" t="s">
        <v>184</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9" customFormat="1" customHeight="1" ht="0">
      <c r="A53" s="1431" t="s">
        <v>181</v>
      </c>
      <c r="B53" s="1431" t="s">
        <v>182</v>
      </c>
      <c r="C53" s="1431" t="s">
        <v>183</v>
      </c>
      <c r="D53" s="1431" t="s">
        <v>184</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181</v>
      </c>
      <c r="B54" s="1323" t="s">
        <v>182</v>
      </c>
      <c r="C54" s="1323" t="s">
        <v>183</v>
      </c>
      <c r="D54" s="1323" t="s">
        <v>184</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181</v>
      </c>
      <c r="B55" s="1323" t="s">
        <v>182</v>
      </c>
      <c r="C55" s="1323" t="s">
        <v>183</v>
      </c>
      <c r="D55" s="1323" t="s">
        <v>184</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61</v>
      </c>
      <c r="AE55" s="2321"/>
      <c r="AF55" s="2163" t="s">
        <v>61</v>
      </c>
      <c r="AG55" s="1463"/>
      <c r="AH55" s="807"/>
      <c r="AI55" s="807"/>
      <c r="AJ55" s="807"/>
      <c r="AK55" s="1313"/>
      <c r="AL55" s="2321"/>
      <c r="AM55" s="2163" t="s">
        <v>61</v>
      </c>
      <c r="AN55" s="2321"/>
      <c r="AO55" s="2163" t="s">
        <v>61</v>
      </c>
      <c r="AP55" s="1404"/>
      <c r="AQ55" s="1363" t="s">
        <v>458</v>
      </c>
      <c r="AR55" s="567">
        <f>STRCHECKDATE(X57:AP57)</f>
      </c>
      <c r="AS55" s="556"/>
      <c r="AT55" s="556" t="str">
        <f>IF(V55="","",V55)</f>
        <v/>
      </c>
      <c r="AU55" s="556"/>
      <c r="AV55" s="556"/>
      <c r="AW55" s="1211">
        <v>21</v>
      </c>
    </row>
    <row customHeight="1" ht="11.549999999999999">
      <c r="A56" s="1323" t="s">
        <v>181</v>
      </c>
      <c r="B56" s="1323" t="s">
        <v>182</v>
      </c>
      <c r="C56" s="1323" t="s">
        <v>183</v>
      </c>
      <c r="D56" s="1323" t="s">
        <v>184</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459</v>
      </c>
      <c r="AR56" s="567">
        <f>STRCHECKDATE(X58:AP58)</f>
      </c>
      <c r="AS56" s="556"/>
      <c r="AT56" s="556" t="str">
        <f>IF(V56="","",V56)</f>
        <v/>
      </c>
      <c r="AU56" s="556"/>
      <c r="AV56" s="556"/>
      <c r="AW56" s="1211">
        <v>11</v>
      </c>
    </row>
    <row customHeight="1" ht="0">
      <c r="A57" s="1323" t="s">
        <v>181</v>
      </c>
      <c r="B57" s="1323" t="s">
        <v>182</v>
      </c>
      <c r="C57" s="1323" t="s">
        <v>183</v>
      </c>
      <c r="D57" s="1323" t="s">
        <v>184</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181</v>
      </c>
      <c r="B58" s="1323" t="s">
        <v>182</v>
      </c>
      <c r="C58" s="1323" t="s">
        <v>183</v>
      </c>
      <c r="D58" s="1323" t="s">
        <v>184</v>
      </c>
      <c r="E58" s="2346"/>
      <c r="F58" s="2346"/>
      <c r="G58" s="2346"/>
      <c r="H58" s="2367"/>
      <c r="I58" s="2157"/>
      <c r="J58" s="2157"/>
      <c r="K58" s="2183"/>
      <c r="L58" s="1323"/>
      <c r="M58" s="1366"/>
      <c r="Q58" s="2313"/>
      <c r="R58" s="2313"/>
      <c r="S58" s="1387"/>
      <c r="T58" s="412"/>
      <c r="U58" s="1334"/>
      <c r="V58" s="344" t="s">
        <v>460</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181</v>
      </c>
      <c r="B59" s="1323" t="s">
        <v>182</v>
      </c>
      <c r="C59" s="1323" t="s">
        <v>183</v>
      </c>
      <c r="D59" s="1323" t="s">
        <v>184</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181</v>
      </c>
      <c r="B60" s="1323" t="s">
        <v>182</v>
      </c>
      <c r="C60" s="1323" t="s">
        <v>183</v>
      </c>
      <c r="D60" s="1323" t="s">
        <v>184</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181</v>
      </c>
      <c r="B61" s="1323" t="s">
        <v>182</v>
      </c>
      <c r="C61" s="1323" t="s">
        <v>183</v>
      </c>
      <c r="D61" s="1323" t="s">
        <v>184</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181</v>
      </c>
      <c r="B62" s="1431" t="s">
        <v>182</v>
      </c>
      <c r="C62" s="1431" t="s">
        <v>183</v>
      </c>
      <c r="D62" s="1430"/>
      <c r="E62" s="2346"/>
      <c r="F62" s="2346"/>
      <c r="G62" s="2345"/>
      <c r="H62" s="1430"/>
      <c r="I62" s="1430"/>
      <c r="J62" s="1430"/>
      <c r="K62" s="1430"/>
      <c r="L62" s="1430"/>
      <c r="M62" s="1433"/>
      <c r="N62" s="1434"/>
      <c r="O62" s="1434"/>
      <c r="P62" s="407"/>
      <c r="Q62" s="1372"/>
      <c r="R62" s="1373"/>
      <c r="S62" s="1372"/>
      <c r="T62" s="1372"/>
      <c r="U62" s="1378"/>
      <c r="V62" s="1381" t="s">
        <v>168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181</v>
      </c>
      <c r="B63" s="1431" t="s">
        <v>182</v>
      </c>
      <c r="C63" s="1430"/>
      <c r="D63" s="1430"/>
      <c r="E63" s="2346"/>
      <c r="F63" s="2345"/>
      <c r="G63" s="1430"/>
      <c r="H63" s="1430"/>
      <c r="I63" s="1430"/>
      <c r="J63" s="1430"/>
      <c r="K63" s="1430"/>
      <c r="L63" s="1430"/>
      <c r="M63" s="1433"/>
      <c r="N63" s="1435"/>
      <c r="O63" s="1435"/>
      <c r="P63" s="407"/>
      <c r="Q63" s="1372"/>
      <c r="R63" s="1373"/>
      <c r="S63" s="1372"/>
      <c r="T63" s="1372"/>
      <c r="U63" s="1378"/>
      <c r="V63" s="1381" t="s">
        <v>169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181</v>
      </c>
      <c r="B64" s="1431"/>
      <c r="C64" s="1431"/>
      <c r="D64" s="1431"/>
      <c r="E64" s="2345"/>
      <c r="F64" s="1431"/>
      <c r="G64" s="1431"/>
      <c r="H64" s="1431"/>
      <c r="I64" s="1431"/>
      <c r="J64" s="1431"/>
      <c r="K64" s="1431"/>
      <c r="L64" s="1431"/>
      <c r="M64" s="1437"/>
      <c r="N64" s="1435"/>
      <c r="O64" s="1435"/>
      <c r="P64" s="407"/>
      <c r="Q64" s="436"/>
      <c r="R64" s="1400"/>
      <c r="S64" s="436"/>
      <c r="T64" s="436"/>
      <c r="U64" s="1378"/>
      <c r="V64" s="1381" t="s">
        <v>170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AB1E8-A1D5-66F8-32B9-BF01ABBFA62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61</v>
      </c>
      <c r="Z8" s="2321"/>
      <c r="AA8" s="2163" t="s">
        <v>61</v>
      </c>
      <c r="AB8" s="2163" t="s">
        <v>19</v>
      </c>
      <c r="AC8" s="2382"/>
      <c r="AD8" s="2261">
        <v>1</v>
      </c>
      <c r="AE8" s="2383"/>
      <c r="AF8" s="2163" t="s">
        <v>19</v>
      </c>
      <c r="AG8" s="2382"/>
      <c r="AH8" s="2261">
        <v>1</v>
      </c>
      <c r="AI8" s="2383"/>
      <c r="AJ8" s="2163" t="s">
        <v>19</v>
      </c>
      <c r="AK8" s="367"/>
      <c r="AL8" s="1393">
        <v>1</v>
      </c>
      <c r="AM8" s="1454"/>
      <c r="AN8" s="807"/>
      <c r="AO8" s="1313"/>
      <c r="AP8" s="1790"/>
      <c r="AQ8" s="1515" t="s">
        <v>61</v>
      </c>
      <c r="AR8" s="1790"/>
      <c r="AS8" s="1515" t="s">
        <v>61</v>
      </c>
      <c r="AT8" s="1404"/>
      <c r="AU8" s="2309" t="s">
        <v>470</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471</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472</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473</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474</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168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169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61</v>
      </c>
      <c r="AR19" s="1792"/>
      <c r="AS19" s="1516" t="s">
        <v>61</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053" customFormat="1" customHeight="1" ht="14.25" hidden="1">
      <c r="M23" s="1564"/>
      <c r="N23" s="1564"/>
      <c r="O23" s="1565" t="s">
        <v>420</v>
      </c>
      <c r="P23" s="1564"/>
      <c r="Q23" s="1566"/>
      <c r="R23" s="1566"/>
      <c r="Y23" s="1563" t="s">
        <v>422</v>
      </c>
      <c r="AA23" s="1563" t="s">
        <v>423</v>
      </c>
      <c r="AB23" s="1563" t="s">
        <v>475</v>
      </c>
      <c r="AE23" s="1563" t="s">
        <v>476</v>
      </c>
      <c r="AF23" s="1563" t="s">
        <v>475</v>
      </c>
      <c r="AI23" s="1563" t="s">
        <v>477</v>
      </c>
      <c r="AJ23" s="1563" t="s">
        <v>475</v>
      </c>
      <c r="AM23" s="1563" t="s">
        <v>478</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"Рыбинская генерация"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45408</v>
      </c>
      <c r="W31" s="2320"/>
      <c r="X31" s="2320"/>
      <c r="Y31" s="2320"/>
      <c r="Z31" s="2320"/>
      <c r="AA31" s="382"/>
      <c r="AB31" s="2320" t="str">
        <f>IF(TITLE_DATE_PR_CHANGE="",IF(TITLE_DATE_PR="","",TITLE_DATE_PR),TITLE_DATE_PR_CHANGE)</f>
        <v>45408</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04/4234</v>
      </c>
      <c r="W32" s="2307"/>
      <c r="X32" s="2307"/>
      <c r="Y32" s="2307"/>
      <c r="Z32" s="2307"/>
      <c r="AA32" s="382"/>
      <c r="AB32" s="2307" t="str">
        <f>IF(TITLE_NUMBER_PR_CHANGE="",IF(TITLE_NUMBER_PR="","",TITLE_NUMBER_PR),TITLE_NUMBER_PR_CHANGE)</f>
        <v>04/4234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45408</v>
      </c>
      <c r="W35" s="2320"/>
      <c r="X35" s="2320"/>
      <c r="Y35" s="2320"/>
      <c r="Z35" s="2320"/>
      <c r="AA35" s="382"/>
      <c r="AB35" s="2320" t="str">
        <f>IF(TITLE_DATE_PR_CHANGE="",IF(TITLE_DATE_PR="","",TITLE_DATE_PR),TITLE_DATE_PR_CHANGE)</f>
        <v>45408</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04/4234</v>
      </c>
      <c r="W36" s="2307"/>
      <c r="X36" s="2307"/>
      <c r="Y36" s="2307"/>
      <c r="Z36" s="2307"/>
      <c r="AA36" s="382"/>
      <c r="AB36" s="2307" t="str">
        <f>IF(TITLE_NUMBER_PR_CHANGE="",IF(TITLE_NUMBER_PR="","",TITLE_NUMBER_PR),TITLE_NUMBER_PR_CHANGE)</f>
        <v>04/4234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479</v>
      </c>
      <c r="U40" s="357"/>
      <c r="V40" s="2331"/>
      <c r="W40" s="2331"/>
      <c r="X40" s="2331"/>
      <c r="Y40" s="2331"/>
      <c r="Z40" s="2332"/>
      <c r="AA40" s="2392" t="s">
        <v>432</v>
      </c>
      <c r="AB40" s="2384" t="s">
        <v>480</v>
      </c>
      <c r="AC40" s="2347"/>
      <c r="AD40" s="2347"/>
      <c r="AE40" s="2385"/>
      <c r="AF40" s="2347" t="s">
        <v>481</v>
      </c>
      <c r="AG40" s="2347"/>
      <c r="AH40" s="2347"/>
      <c r="AI40" s="2385"/>
      <c r="AJ40" s="2384" t="s">
        <v>482</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483</v>
      </c>
      <c r="W41" s="2183"/>
      <c r="X41" s="2350" t="s">
        <v>438</v>
      </c>
      <c r="Y41" s="2369"/>
      <c r="Z41" s="2370"/>
      <c r="AA41" s="2393"/>
      <c r="AB41" s="2386"/>
      <c r="AC41" s="2387"/>
      <c r="AD41" s="2387"/>
      <c r="AE41" s="2388"/>
      <c r="AF41" s="2387"/>
      <c r="AG41" s="2387"/>
      <c r="AH41" s="2387"/>
      <c r="AI41" s="2388"/>
      <c r="AJ41" s="2386"/>
      <c r="AK41" s="2387"/>
      <c r="AL41" s="2387"/>
      <c r="AM41" s="2387"/>
      <c r="AN41" s="2183" t="s">
        <v>483</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484</v>
      </c>
      <c r="W43" s="1386" t="s">
        <v>485</v>
      </c>
      <c r="X43" s="1394" t="s">
        <v>448</v>
      </c>
      <c r="Y43" s="2326" t="s">
        <v>449</v>
      </c>
      <c r="Z43" s="2327"/>
      <c r="AA43" s="2394"/>
      <c r="AB43" s="2389"/>
      <c r="AC43" s="2390"/>
      <c r="AD43" s="2390"/>
      <c r="AE43" s="2391"/>
      <c r="AF43" s="2390"/>
      <c r="AG43" s="2390"/>
      <c r="AH43" s="2390"/>
      <c r="AI43" s="2391"/>
      <c r="AJ43" s="2389"/>
      <c r="AK43" s="2390"/>
      <c r="AL43" s="2390"/>
      <c r="AM43" s="2391"/>
      <c r="AN43" s="1916" t="s">
        <v>484</v>
      </c>
      <c r="AO43" s="1916" t="s">
        <v>485</v>
      </c>
      <c r="AP43" s="1394" t="s">
        <v>448</v>
      </c>
      <c r="AQ43" s="2326" t="s">
        <v>449</v>
      </c>
      <c r="AR43" s="2327"/>
      <c r="AS43" s="2335"/>
      <c r="AT43" s="2338"/>
      <c r="AU43" s="2183"/>
      <c r="BA43" s="1211">
        <v>14</v>
      </c>
    </row>
    <row s="340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205</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205</v>
      </c>
      <c r="B46" s="1419" t="s">
        <v>206</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205</v>
      </c>
      <c r="B47" s="1419" t="s">
        <v>206</v>
      </c>
      <c r="C47" s="1419" t="s">
        <v>207</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205</v>
      </c>
      <c r="B48" s="1419" t="s">
        <v>206</v>
      </c>
      <c r="C48" s="1419" t="s">
        <v>207</v>
      </c>
      <c r="D48" s="1419" t="s">
        <v>208</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9" customFormat="1" customHeight="1" ht="1.05">
      <c r="A49" s="1399" t="s">
        <v>205</v>
      </c>
      <c r="B49" s="1399" t="s">
        <v>206</v>
      </c>
      <c r="C49" s="1399" t="s">
        <v>207</v>
      </c>
      <c r="D49" s="1399" t="s">
        <v>208</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205</v>
      </c>
      <c r="B50" s="1399" t="s">
        <v>206</v>
      </c>
      <c r="C50" s="1399" t="s">
        <v>207</v>
      </c>
      <c r="D50" s="1399" t="s">
        <v>208</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205</v>
      </c>
      <c r="B51" s="1419" t="s">
        <v>206</v>
      </c>
      <c r="C51" s="1419" t="s">
        <v>207</v>
      </c>
      <c r="D51" s="1419" t="s">
        <v>208</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61</v>
      </c>
      <c r="Z51" s="1790"/>
      <c r="AA51" s="1515" t="s">
        <v>61</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61</v>
      </c>
      <c r="AR51" s="1790"/>
      <c r="AS51" s="1515" t="s">
        <v>61</v>
      </c>
      <c r="AT51" s="1404"/>
      <c r="AU51" s="2309" t="s">
        <v>486</v>
      </c>
      <c r="AV51" s="567">
        <f>STRCHECKDATE(V54:AT54)</f>
      </c>
      <c r="AW51" s="556"/>
      <c r="AX51" s="556" t="str">
        <f>IF(T51="","",T51)</f>
        <v/>
      </c>
      <c r="AY51" s="556"/>
      <c r="AZ51" s="556"/>
      <c r="BA51" s="1211">
        <v>21</v>
      </c>
    </row>
    <row customHeight="1" ht="11.549999999999999">
      <c r="A52" s="1419" t="s">
        <v>205</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471</v>
      </c>
      <c r="AN52" s="1449"/>
      <c r="AO52" s="1552"/>
      <c r="AP52" s="1449"/>
      <c r="AQ52" s="1449"/>
      <c r="AR52" s="1449"/>
      <c r="AS52" s="1449"/>
      <c r="AT52" s="1446"/>
      <c r="AU52" s="2310"/>
      <c r="AW52" s="556"/>
      <c r="AX52" s="556"/>
      <c r="AY52" s="556"/>
      <c r="AZ52" s="556"/>
      <c r="BA52" s="1211">
        <v>11</v>
      </c>
    </row>
    <row customHeight="1" ht="11.549999999999999">
      <c r="A53" s="1419" t="s">
        <v>205</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472</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205</v>
      </c>
      <c r="B54" s="1419" t="s">
        <v>206</v>
      </c>
      <c r="C54" s="1419" t="s">
        <v>207</v>
      </c>
      <c r="D54" s="1419" t="s">
        <v>208</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473</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205</v>
      </c>
      <c r="B55" s="1419" t="s">
        <v>206</v>
      </c>
      <c r="C55" s="1419" t="s">
        <v>207</v>
      </c>
      <c r="D55" s="1419" t="s">
        <v>208</v>
      </c>
      <c r="E55" s="2315"/>
      <c r="F55" s="2315"/>
      <c r="G55" s="2315"/>
      <c r="H55" s="2315"/>
      <c r="I55" s="2342"/>
      <c r="J55" s="2312"/>
      <c r="K55" s="1419"/>
      <c r="L55" s="1420"/>
      <c r="P55" s="2313"/>
      <c r="Q55" s="2313"/>
      <c r="R55" s="412"/>
      <c r="S55" s="1334"/>
      <c r="T55" s="343" t="s">
        <v>474</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205</v>
      </c>
      <c r="B56" s="1399" t="s">
        <v>206</v>
      </c>
      <c r="C56" s="1399" t="s">
        <v>207</v>
      </c>
      <c r="D56" s="1399" t="s">
        <v>208</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6" customFormat="1" customHeight="1" ht="1.05">
      <c r="A57" s="1399" t="s">
        <v>205</v>
      </c>
      <c r="B57" s="1399" t="s">
        <v>206</v>
      </c>
      <c r="C57" s="1399" t="s">
        <v>207</v>
      </c>
      <c r="D57" s="1399" t="s">
        <v>208</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205</v>
      </c>
      <c r="B58" s="1399" t="s">
        <v>206</v>
      </c>
      <c r="C58" s="1399" t="s">
        <v>207</v>
      </c>
      <c r="D58" s="1370"/>
      <c r="E58" s="2315"/>
      <c r="F58" s="2315"/>
      <c r="G58" s="2314"/>
      <c r="H58" s="1370"/>
      <c r="I58" s="1370"/>
      <c r="J58" s="1370"/>
      <c r="K58" s="1370"/>
      <c r="L58" s="1395"/>
      <c r="M58" s="1371"/>
      <c r="N58" s="1371"/>
      <c r="P58" s="1372"/>
      <c r="Q58" s="1373"/>
      <c r="R58" s="1372"/>
      <c r="S58" s="1378"/>
      <c r="T58" s="1381" t="s">
        <v>168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205</v>
      </c>
      <c r="B59" s="1399" t="s">
        <v>206</v>
      </c>
      <c r="C59" s="1370"/>
      <c r="D59" s="1370"/>
      <c r="E59" s="2315"/>
      <c r="F59" s="2314"/>
      <c r="G59" s="1370"/>
      <c r="H59" s="1370"/>
      <c r="I59" s="1370"/>
      <c r="J59" s="1370"/>
      <c r="K59" s="1370"/>
      <c r="L59" s="1395"/>
      <c r="M59" s="1377"/>
      <c r="N59" s="1377"/>
      <c r="P59" s="1372"/>
      <c r="Q59" s="1373"/>
      <c r="R59" s="1372"/>
      <c r="S59" s="1378"/>
      <c r="T59" s="1381" t="s">
        <v>169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205</v>
      </c>
      <c r="B60" s="1399"/>
      <c r="C60" s="1399"/>
      <c r="D60" s="1399"/>
      <c r="E60" s="2315"/>
      <c r="F60" s="1399"/>
      <c r="G60" s="1399"/>
      <c r="H60" s="1399"/>
      <c r="I60" s="1399"/>
      <c r="J60" s="1399"/>
      <c r="K60" s="1399"/>
      <c r="L60" s="1402"/>
      <c r="M60" s="1377"/>
      <c r="N60" s="1377"/>
      <c r="O60" s="574"/>
      <c r="P60" s="436"/>
      <c r="Q60" s="1400"/>
      <c r="R60" s="436"/>
      <c r="S60" s="1378"/>
      <c r="T60" s="1381" t="s">
        <v>170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205</v>
      </c>
      <c r="B61" s="1399"/>
      <c r="C61" s="1399"/>
      <c r="D61" s="1399"/>
      <c r="E61" s="2314"/>
      <c r="F61" s="1399"/>
      <c r="G61" s="1399"/>
      <c r="H61" s="1399"/>
      <c r="I61" s="1399"/>
      <c r="J61" s="1399"/>
      <c r="K61" s="1399"/>
      <c r="L61" s="1402"/>
      <c r="M61" s="1377"/>
      <c r="N61" s="1377"/>
      <c r="O61" s="574"/>
      <c r="P61" s="436"/>
      <c r="Q61" s="1400"/>
      <c r="R61" s="436"/>
      <c r="S61" s="1378"/>
      <c r="T61" s="1381" t="s">
        <v>170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EEFE8-9F95-7F67-32E4-982D5939F4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04/4234</v>
      </c>
      <c r="W29" s="2307"/>
      <c r="X29" s="2307"/>
      <c r="Y29" s="2307"/>
      <c r="Z29" s="2307"/>
      <c r="AA29" s="2307"/>
      <c r="AB29" s="382"/>
      <c r="AC29" s="2307" t="str">
        <f>IF(TITLE_NUMBER_PR_CHANGE="",IF(TITLE_NUMBER_PR="","",TITLE_NUMBER_PR),TITLE_NUMBER_PR_CHANGE)</f>
        <v>04/4234</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04/4234</v>
      </c>
      <c r="W33" s="2307"/>
      <c r="X33" s="2307"/>
      <c r="Y33" s="2307"/>
      <c r="Z33" s="2307"/>
      <c r="AA33" s="2307"/>
      <c r="AB33" s="382"/>
      <c r="AC33" s="2307" t="str">
        <f>IF(TITLE_NUMBER_PR_CHANGE="",IF(TITLE_NUMBER_PR="","",TITLE_NUMBER_PR),TITLE_NUMBER_PR_CHANGE)</f>
        <v>04/4234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495</v>
      </c>
      <c r="W38" s="2318" t="s">
        <v>437</v>
      </c>
      <c r="X38" s="2319"/>
      <c r="Y38" s="2318" t="s">
        <v>438</v>
      </c>
      <c r="Z38" s="2325"/>
      <c r="AA38" s="2319"/>
      <c r="AB38" s="2334"/>
      <c r="AC38" s="1408" t="s">
        <v>495</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496</v>
      </c>
      <c r="J39" s="1420" t="s">
        <v>444</v>
      </c>
      <c r="K39" s="1420" t="s">
        <v>497</v>
      </c>
      <c r="L39" s="1420" t="s">
        <v>420</v>
      </c>
      <c r="Q39" s="432"/>
      <c r="R39" s="432"/>
      <c r="S39" s="2329"/>
      <c r="T39" s="2265"/>
      <c r="U39" s="358"/>
      <c r="V39" s="1408" t="s">
        <v>498</v>
      </c>
      <c r="W39" s="1278" t="s">
        <v>499</v>
      </c>
      <c r="X39" s="1278" t="s">
        <v>500</v>
      </c>
      <c r="Y39" s="1413" t="s">
        <v>448</v>
      </c>
      <c r="Z39" s="2326" t="s">
        <v>449</v>
      </c>
      <c r="AA39" s="2327"/>
      <c r="AB39" s="2335"/>
      <c r="AC39" s="1408" t="s">
        <v>498</v>
      </c>
      <c r="AD39" s="1278" t="s">
        <v>499</v>
      </c>
      <c r="AE39" s="1278" t="s">
        <v>500</v>
      </c>
      <c r="AF39" s="1413" t="s">
        <v>448</v>
      </c>
      <c r="AG39" s="2326" t="s">
        <v>449</v>
      </c>
      <c r="AH39" s="2327"/>
      <c r="AI39" s="2335"/>
      <c r="AJ39" s="2338"/>
      <c r="AK39" s="2183"/>
      <c r="AQ39" s="1211">
        <v>34</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501</v>
      </c>
      <c r="E44" s="2315"/>
      <c r="F44" s="2315"/>
      <c r="G44" s="2315"/>
      <c r="H44" s="2315"/>
      <c r="I44" s="2312" t="str">
        <f>S43&amp;".1"</f>
        <v>...1</v>
      </c>
      <c r="J44" s="1419"/>
      <c r="K44" s="1419"/>
      <c r="L44" s="1420"/>
      <c r="P44" s="2313">
        <v>1</v>
      </c>
      <c r="Q44" s="1410"/>
      <c r="R44" s="412"/>
      <c r="S44" s="1414"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501</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231</v>
      </c>
      <c r="B46" s="1419" t="s">
        <v>232</v>
      </c>
      <c r="C46" s="1419" t="s">
        <v>233</v>
      </c>
      <c r="D46" s="1419" t="s">
        <v>501</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61</v>
      </c>
      <c r="AA46" s="2323"/>
      <c r="AB46" s="2324" t="s">
        <v>61</v>
      </c>
      <c r="AC46" s="807"/>
      <c r="AD46" s="807"/>
      <c r="AE46" s="1313"/>
      <c r="AF46" s="2321"/>
      <c r="AG46" s="2163" t="s">
        <v>61</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501</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501</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501</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501</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1D0FF-6E7B-78AD-A858-0B186640FF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04/4234</v>
      </c>
      <c r="W29" s="2307"/>
      <c r="X29" s="2307"/>
      <c r="Y29" s="2307"/>
      <c r="Z29" s="2307"/>
      <c r="AA29" s="2307"/>
      <c r="AB29" s="382"/>
      <c r="AC29" s="2307" t="str">
        <f>IF(TITLE_NUMBER_PR_CHANGE="",IF(TITLE_NUMBER_PR="","",TITLE_NUMBER_PR),TITLE_NUMBER_PR_CHANGE)</f>
        <v>04/4234</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04/4234</v>
      </c>
      <c r="W33" s="2307"/>
      <c r="X33" s="2307"/>
      <c r="Y33" s="2307"/>
      <c r="Z33" s="2307"/>
      <c r="AA33" s="2307"/>
      <c r="AB33" s="382"/>
      <c r="AC33" s="2307" t="str">
        <f>IF(TITLE_NUMBER_PR_CHANGE="",IF(TITLE_NUMBER_PR="","",TITLE_NUMBER_PR),TITLE_NUMBER_PR_CHANGE)</f>
        <v>04/4234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495</v>
      </c>
      <c r="W38" s="2318" t="s">
        <v>437</v>
      </c>
      <c r="X38" s="2319"/>
      <c r="Y38" s="2318" t="s">
        <v>438</v>
      </c>
      <c r="Z38" s="2325"/>
      <c r="AA38" s="2319"/>
      <c r="AB38" s="2334"/>
      <c r="AC38" s="1508" t="s">
        <v>495</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496</v>
      </c>
      <c r="J39" s="1420" t="s">
        <v>444</v>
      </c>
      <c r="K39" s="1420" t="s">
        <v>497</v>
      </c>
      <c r="L39" s="1420" t="s">
        <v>420</v>
      </c>
      <c r="Q39" s="432"/>
      <c r="R39" s="432"/>
      <c r="S39" s="2329"/>
      <c r="T39" s="2265"/>
      <c r="U39" s="358"/>
      <c r="V39" s="1508" t="s">
        <v>498</v>
      </c>
      <c r="W39" s="1278" t="s">
        <v>499</v>
      </c>
      <c r="X39" s="1278" t="s">
        <v>500</v>
      </c>
      <c r="Y39" s="1511" t="s">
        <v>448</v>
      </c>
      <c r="Z39" s="2326" t="s">
        <v>449</v>
      </c>
      <c r="AA39" s="2327"/>
      <c r="AB39" s="2335"/>
      <c r="AC39" s="1508" t="s">
        <v>498</v>
      </c>
      <c r="AD39" s="1278" t="s">
        <v>499</v>
      </c>
      <c r="AE39" s="1278" t="s">
        <v>500</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502</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502</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236</v>
      </c>
      <c r="B46" s="1419" t="s">
        <v>237</v>
      </c>
      <c r="C46" s="1419" t="s">
        <v>238</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61</v>
      </c>
      <c r="AA46" s="2321"/>
      <c r="AB46" s="2163" t="s">
        <v>61</v>
      </c>
      <c r="AC46" s="807"/>
      <c r="AD46" s="807"/>
      <c r="AE46" s="1313"/>
      <c r="AF46" s="2321"/>
      <c r="AG46" s="2163" t="s">
        <v>61</v>
      </c>
      <c r="AH46" s="2343"/>
      <c r="AI46" s="2163" t="s">
        <v>61</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502</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502</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502</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91B7E-AA98-53FD-B11E-F2BAFB2668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04/4234</v>
      </c>
      <c r="W29" s="2307"/>
      <c r="X29" s="2307"/>
      <c r="Y29" s="2307"/>
      <c r="Z29" s="2307"/>
      <c r="AA29" s="2307"/>
      <c r="AB29" s="382"/>
      <c r="AC29" s="2307" t="str">
        <f>IF(TITLE_NUMBER_PR_CHANGE="",IF(TITLE_NUMBER_PR="","",TITLE_NUMBER_PR),TITLE_NUMBER_PR_CHANGE)</f>
        <v>04/4234</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04/4234</v>
      </c>
      <c r="W33" s="2307"/>
      <c r="X33" s="2307"/>
      <c r="Y33" s="2307"/>
      <c r="Z33" s="2307"/>
      <c r="AA33" s="2307"/>
      <c r="AB33" s="382"/>
      <c r="AC33" s="2307" t="str">
        <f>IF(TITLE_NUMBER_PR_CHANGE="",IF(TITLE_NUMBER_PR="","",TITLE_NUMBER_PR),TITLE_NUMBER_PR_CHANGE)</f>
        <v>04/4234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495</v>
      </c>
      <c r="W38" s="2318" t="s">
        <v>437</v>
      </c>
      <c r="X38" s="2319"/>
      <c r="Y38" s="2318" t="s">
        <v>438</v>
      </c>
      <c r="Z38" s="2325"/>
      <c r="AA38" s="2319"/>
      <c r="AB38" s="2334"/>
      <c r="AC38" s="1508" t="s">
        <v>495</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496</v>
      </c>
      <c r="J39" s="1420" t="s">
        <v>444</v>
      </c>
      <c r="K39" s="1420" t="s">
        <v>497</v>
      </c>
      <c r="L39" s="1420" t="s">
        <v>420</v>
      </c>
      <c r="Q39" s="432"/>
      <c r="R39" s="432"/>
      <c r="S39" s="2329"/>
      <c r="T39" s="2265"/>
      <c r="U39" s="358"/>
      <c r="V39" s="1508" t="s">
        <v>498</v>
      </c>
      <c r="W39" s="1278" t="s">
        <v>499</v>
      </c>
      <c r="X39" s="1278" t="s">
        <v>500</v>
      </c>
      <c r="Y39" s="1511" t="s">
        <v>448</v>
      </c>
      <c r="Z39" s="2326" t="s">
        <v>449</v>
      </c>
      <c r="AA39" s="2327"/>
      <c r="AB39" s="2335"/>
      <c r="AC39" s="1508" t="s">
        <v>498</v>
      </c>
      <c r="AD39" s="1278" t="s">
        <v>499</v>
      </c>
      <c r="AE39" s="1278" t="s">
        <v>500</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503</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503</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241</v>
      </c>
      <c r="B46" s="1419" t="s">
        <v>242</v>
      </c>
      <c r="C46" s="1419" t="s">
        <v>243</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61</v>
      </c>
      <c r="AA46" s="2321"/>
      <c r="AB46" s="2163" t="s">
        <v>61</v>
      </c>
      <c r="AC46" s="807"/>
      <c r="AD46" s="807"/>
      <c r="AE46" s="1313"/>
      <c r="AF46" s="2321"/>
      <c r="AG46" s="2163" t="s">
        <v>61</v>
      </c>
      <c r="AH46" s="2343"/>
      <c r="AI46" s="2163" t="s">
        <v>61</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503</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503</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503</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7443F-460E-935A-CFE8-398E36D51E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04/4234</v>
      </c>
      <c r="W29" s="2307"/>
      <c r="X29" s="2307"/>
      <c r="Y29" s="2307"/>
      <c r="Z29" s="2307"/>
      <c r="AA29" s="2307"/>
      <c r="AB29" s="382"/>
      <c r="AC29" s="2307" t="str">
        <f>IF(TITLE_NUMBER_PR_CHANGE="",IF(TITLE_NUMBER_PR="","",TITLE_NUMBER_PR),TITLE_NUMBER_PR_CHANGE)</f>
        <v>04/4234</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04/4234</v>
      </c>
      <c r="W33" s="2307"/>
      <c r="X33" s="2307"/>
      <c r="Y33" s="2307"/>
      <c r="Z33" s="2307"/>
      <c r="AA33" s="2307"/>
      <c r="AB33" s="382"/>
      <c r="AC33" s="2307" t="str">
        <f>IF(TITLE_NUMBER_PR_CHANGE="",IF(TITLE_NUMBER_PR="","",TITLE_NUMBER_PR),TITLE_NUMBER_PR_CHANGE)</f>
        <v>04/4234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495</v>
      </c>
      <c r="W38" s="2318" t="s">
        <v>437</v>
      </c>
      <c r="X38" s="2319"/>
      <c r="Y38" s="2318" t="s">
        <v>438</v>
      </c>
      <c r="Z38" s="2325"/>
      <c r="AA38" s="2319"/>
      <c r="AB38" s="2334"/>
      <c r="AC38" s="1508" t="s">
        <v>495</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496</v>
      </c>
      <c r="J39" s="1420" t="s">
        <v>444</v>
      </c>
      <c r="K39" s="1420" t="s">
        <v>497</v>
      </c>
      <c r="L39" s="1420" t="s">
        <v>420</v>
      </c>
      <c r="Q39" s="432"/>
      <c r="R39" s="432"/>
      <c r="S39" s="2329"/>
      <c r="T39" s="2265"/>
      <c r="U39" s="358"/>
      <c r="V39" s="1508" t="s">
        <v>498</v>
      </c>
      <c r="W39" s="1278" t="s">
        <v>499</v>
      </c>
      <c r="X39" s="1278" t="s">
        <v>500</v>
      </c>
      <c r="Y39" s="1511" t="s">
        <v>448</v>
      </c>
      <c r="Z39" s="2326" t="s">
        <v>449</v>
      </c>
      <c r="AA39" s="2327"/>
      <c r="AB39" s="2335"/>
      <c r="AC39" s="1508" t="s">
        <v>498</v>
      </c>
      <c r="AD39" s="1278" t="s">
        <v>499</v>
      </c>
      <c r="AE39" s="1278" t="s">
        <v>500</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504</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504</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246</v>
      </c>
      <c r="B46" s="1419" t="s">
        <v>247</v>
      </c>
      <c r="C46" s="1419" t="s">
        <v>248</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61</v>
      </c>
      <c r="AA46" s="2321"/>
      <c r="AB46" s="2163" t="s">
        <v>61</v>
      </c>
      <c r="AC46" s="807"/>
      <c r="AD46" s="807"/>
      <c r="AE46" s="1313"/>
      <c r="AF46" s="2321"/>
      <c r="AG46" s="2163" t="s">
        <v>61</v>
      </c>
      <c r="AH46" s="2343"/>
      <c r="AI46" s="2163" t="s">
        <v>61</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504</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504</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504</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E7775-DFE9-60FC-490E-259542F7871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5" width="10.14062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61</v>
      </c>
      <c r="Z8" s="2048"/>
      <c r="AA8" s="2046" t="s">
        <v>61</v>
      </c>
      <c r="AB8" s="2052"/>
      <c r="AC8" s="2053" t="s">
        <v>28</v>
      </c>
      <c r="AD8" s="807"/>
      <c r="AE8" s="1313"/>
      <c r="AF8" s="2011"/>
      <c r="AG8" s="1998" t="s">
        <v>61</v>
      </c>
      <c r="AH8" s="2011"/>
      <c r="AI8" s="1998" t="s">
        <v>61</v>
      </c>
      <c r="AJ8" s="1404"/>
      <c r="AK8" s="2309" t="s">
        <v>470</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474</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168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169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61</v>
      </c>
      <c r="AH16" s="1792"/>
      <c r="AI16" s="2022" t="s">
        <v>61</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053"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476</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45408</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04/4234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45408</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04/4234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505</v>
      </c>
      <c r="U37" s="393"/>
      <c r="V37" s="2331"/>
      <c r="W37" s="2331"/>
      <c r="X37" s="2331"/>
      <c r="Y37" s="2331"/>
      <c r="Z37" s="2331"/>
      <c r="AA37" s="2265" t="s">
        <v>432</v>
      </c>
      <c r="AB37" s="2264" t="s">
        <v>506</v>
      </c>
      <c r="AC37" s="2264" t="s">
        <v>480</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483</v>
      </c>
      <c r="W38" s="2183"/>
      <c r="X38" s="2350" t="s">
        <v>438</v>
      </c>
      <c r="Y38" s="2369"/>
      <c r="Z38" s="2369"/>
      <c r="AA38" s="2265"/>
      <c r="AB38" s="2264"/>
      <c r="AC38" s="2264"/>
      <c r="AD38" s="2159" t="s">
        <v>483</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484</v>
      </c>
      <c r="W40" s="2006" t="s">
        <v>485</v>
      </c>
      <c r="X40" s="1994" t="s">
        <v>448</v>
      </c>
      <c r="Y40" s="2326" t="s">
        <v>449</v>
      </c>
      <c r="Z40" s="2376"/>
      <c r="AA40" s="2265"/>
      <c r="AB40" s="2264"/>
      <c r="AC40" s="2264"/>
      <c r="AD40" s="2024" t="s">
        <v>484</v>
      </c>
      <c r="AE40" s="2015" t="s">
        <v>485</v>
      </c>
      <c r="AF40" s="1994" t="s">
        <v>448</v>
      </c>
      <c r="AG40" s="2326" t="s">
        <v>449</v>
      </c>
      <c r="AH40" s="2327"/>
      <c r="AI40" s="2335"/>
      <c r="AJ40" s="2338"/>
      <c r="AK40" s="2183"/>
      <c r="AQ40" s="1687">
        <v>14</v>
      </c>
    </row>
    <row s="340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211</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211</v>
      </c>
      <c r="B43" s="1323" t="s">
        <v>212</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402</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211</v>
      </c>
      <c r="B44" s="1323" t="s">
        <v>212</v>
      </c>
      <c r="C44" s="1323" t="s">
        <v>213</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404</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211</v>
      </c>
      <c r="B45" s="1323" t="s">
        <v>212</v>
      </c>
      <c r="C45" s="1323" t="s">
        <v>213</v>
      </c>
      <c r="D45" s="1323" t="s">
        <v>214</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406</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9" customFormat="1" customHeight="1" ht="0">
      <c r="A46" s="1431" t="s">
        <v>211</v>
      </c>
      <c r="B46" s="1431" t="s">
        <v>212</v>
      </c>
      <c r="C46" s="1431" t="s">
        <v>213</v>
      </c>
      <c r="D46" s="1431" t="s">
        <v>214</v>
      </c>
      <c r="E46" s="2346"/>
      <c r="F46" s="2346"/>
      <c r="G46" s="2346"/>
      <c r="H46" s="2346"/>
      <c r="I46" s="2183" t="str">
        <f>S45&amp;".1"</f>
        <v>....1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211</v>
      </c>
      <c r="B47" s="1431" t="s">
        <v>212</v>
      </c>
      <c r="C47" s="1431" t="s">
        <v>213</v>
      </c>
      <c r="D47" s="1431" t="s">
        <v>214</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211</v>
      </c>
      <c r="B48" s="1323" t="s">
        <v>212</v>
      </c>
      <c r="C48" s="1323" t="s">
        <v>213</v>
      </c>
      <c r="D48" s="1323" t="s">
        <v>214</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61</v>
      </c>
      <c r="Z48" s="2011"/>
      <c r="AA48" s="1998" t="s">
        <v>61</v>
      </c>
      <c r="AB48" s="2020"/>
      <c r="AC48" s="2019" t="s">
        <v>28</v>
      </c>
      <c r="AD48" s="807"/>
      <c r="AE48" s="1313"/>
      <c r="AF48" s="2011"/>
      <c r="AG48" s="1998" t="s">
        <v>61</v>
      </c>
      <c r="AH48" s="2011"/>
      <c r="AI48" s="1998" t="s">
        <v>61</v>
      </c>
      <c r="AJ48" s="1404"/>
      <c r="AK48" s="2309" t="s">
        <v>486</v>
      </c>
      <c r="AL48" s="1692">
        <f>STRCHECKDATE(#REF!)</f>
      </c>
      <c r="AM48" s="1680"/>
      <c r="AN48" s="1680" t="str">
        <f>IF(T48="","",T48)</f>
        <v/>
      </c>
      <c r="AO48" s="1680"/>
      <c r="AP48" s="1680"/>
      <c r="AQ48" s="1687">
        <v>21</v>
      </c>
    </row>
    <row customHeight="1" ht="11.549999999999999">
      <c r="A49" s="1323" t="s">
        <v>211</v>
      </c>
      <c r="B49" s="1323" t="s">
        <v>212</v>
      </c>
      <c r="C49" s="1323" t="s">
        <v>213</v>
      </c>
      <c r="D49" s="1323" t="s">
        <v>214</v>
      </c>
      <c r="E49" s="2346"/>
      <c r="F49" s="2346"/>
      <c r="G49" s="2346"/>
      <c r="H49" s="2346"/>
      <c r="I49" s="2157"/>
      <c r="J49" s="2183"/>
      <c r="K49" s="1323"/>
      <c r="L49" s="1366"/>
      <c r="P49" s="2313"/>
      <c r="Q49" s="2313"/>
      <c r="R49" s="412"/>
      <c r="S49" s="1334"/>
      <c r="T49" s="343" t="s">
        <v>474</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211</v>
      </c>
      <c r="B50" s="1431" t="s">
        <v>212</v>
      </c>
      <c r="C50" s="1431" t="s">
        <v>213</v>
      </c>
      <c r="D50" s="1431" t="s">
        <v>214</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6" customFormat="1" customHeight="1" ht="1.05">
      <c r="A51" s="1431" t="s">
        <v>211</v>
      </c>
      <c r="B51" s="1431" t="s">
        <v>212</v>
      </c>
      <c r="C51" s="1431" t="s">
        <v>213</v>
      </c>
      <c r="D51" s="1431" t="s">
        <v>214</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211</v>
      </c>
      <c r="B52" s="1431" t="s">
        <v>212</v>
      </c>
      <c r="C52" s="1431" t="s">
        <v>213</v>
      </c>
      <c r="D52" s="1430"/>
      <c r="E52" s="2346"/>
      <c r="F52" s="2346"/>
      <c r="G52" s="2345"/>
      <c r="H52" s="1430"/>
      <c r="I52" s="1430"/>
      <c r="J52" s="1430"/>
      <c r="K52" s="1430"/>
      <c r="L52" s="1433"/>
      <c r="M52" s="1434"/>
      <c r="N52" s="1434"/>
      <c r="O52" s="407"/>
      <c r="P52" s="1372"/>
      <c r="Q52" s="1373"/>
      <c r="R52" s="1372"/>
      <c r="S52" s="1378"/>
      <c r="T52" s="1381" t="s">
        <v>168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211</v>
      </c>
      <c r="B53" s="1431" t="s">
        <v>212</v>
      </c>
      <c r="C53" s="1430"/>
      <c r="D53" s="1430"/>
      <c r="E53" s="2346"/>
      <c r="F53" s="2345"/>
      <c r="G53" s="1430"/>
      <c r="H53" s="1430"/>
      <c r="I53" s="1430"/>
      <c r="J53" s="1430"/>
      <c r="K53" s="1430"/>
      <c r="L53" s="1433"/>
      <c r="M53" s="1435"/>
      <c r="N53" s="1435"/>
      <c r="O53" s="407"/>
      <c r="P53" s="1372"/>
      <c r="Q53" s="1373"/>
      <c r="R53" s="1372"/>
      <c r="S53" s="1378"/>
      <c r="T53" s="1381" t="s">
        <v>169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211</v>
      </c>
      <c r="B54" s="1431"/>
      <c r="C54" s="1431"/>
      <c r="D54" s="1431"/>
      <c r="E54" s="2346"/>
      <c r="F54" s="1431"/>
      <c r="G54" s="1431"/>
      <c r="H54" s="1431"/>
      <c r="I54" s="1431"/>
      <c r="J54" s="1431"/>
      <c r="K54" s="1431"/>
      <c r="L54" s="1437"/>
      <c r="M54" s="1435"/>
      <c r="N54" s="1435"/>
      <c r="O54" s="407"/>
      <c r="P54" s="436"/>
      <c r="Q54" s="1400"/>
      <c r="R54" s="436"/>
      <c r="S54" s="1378"/>
      <c r="T54" s="1381" t="s">
        <v>170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211</v>
      </c>
      <c r="B55" s="1431"/>
      <c r="C55" s="1431"/>
      <c r="D55" s="1431"/>
      <c r="E55" s="2345"/>
      <c r="F55" s="1431"/>
      <c r="G55" s="1431"/>
      <c r="H55" s="1431"/>
      <c r="I55" s="1431"/>
      <c r="J55" s="1431"/>
      <c r="K55" s="1431"/>
      <c r="L55" s="1437"/>
      <c r="M55" s="1435"/>
      <c r="N55" s="1435"/>
      <c r="O55" s="407"/>
      <c r="P55" s="436"/>
      <c r="Q55" s="1400"/>
      <c r="R55" s="436"/>
      <c r="S55" s="1378"/>
      <c r="T55" s="1381" t="s">
        <v>170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B34E8-C94A-30BE-22F1-14BDF96E839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488</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61</v>
      </c>
      <c r="AB8" s="1790"/>
      <c r="AC8" s="1515" t="s">
        <v>61</v>
      </c>
      <c r="AD8" s="2241" t="s">
        <v>61</v>
      </c>
      <c r="AE8" s="2382"/>
      <c r="AF8" s="2261">
        <v>1</v>
      </c>
      <c r="AG8" s="2419"/>
      <c r="AH8" s="2163" t="s">
        <v>61</v>
      </c>
      <c r="AI8" s="2382"/>
      <c r="AJ8" s="2261">
        <v>1</v>
      </c>
      <c r="AK8" s="2383" t="s">
        <v>28</v>
      </c>
      <c r="AL8" s="2163" t="s">
        <v>61</v>
      </c>
      <c r="AM8" s="2248"/>
      <c r="AN8" s="2261">
        <v>1</v>
      </c>
      <c r="AO8" s="2413"/>
      <c r="AP8" s="2414" t="s">
        <v>61</v>
      </c>
      <c r="AQ8" s="367"/>
      <c r="AR8" s="1519">
        <v>1</v>
      </c>
      <c r="AS8" s="1522" t="s">
        <v>28</v>
      </c>
      <c r="AT8" s="807"/>
      <c r="AU8" s="1313"/>
      <c r="AV8" s="807"/>
      <c r="AW8" s="1313"/>
      <c r="AX8" s="1790"/>
      <c r="AY8" s="1515" t="s">
        <v>61</v>
      </c>
      <c r="AZ8" s="1790"/>
      <c r="BA8" s="1515" t="s">
        <v>61</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61</v>
      </c>
      <c r="AZ20" s="1792"/>
      <c r="BA20" s="1516" t="s">
        <v>61</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53" customFormat="1" customHeight="1" ht="14.25" hidden="1">
      <c r="M24" s="1564"/>
      <c r="N24" s="1564"/>
      <c r="O24" s="1565" t="s">
        <v>420</v>
      </c>
      <c r="P24" s="1564"/>
      <c r="Q24" s="1566"/>
      <c r="R24" s="1566"/>
      <c r="AA24" s="1563" t="s">
        <v>422</v>
      </c>
      <c r="AC24" s="1563" t="s">
        <v>423</v>
      </c>
      <c r="AD24" s="1563" t="s">
        <v>475</v>
      </c>
      <c r="AH24" s="1563" t="s">
        <v>475</v>
      </c>
      <c r="AK24" s="1563" t="s">
        <v>512</v>
      </c>
      <c r="AL24" s="1563" t="s">
        <v>475</v>
      </c>
      <c r="AP24" s="1563" t="s">
        <v>475</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"Рыбинская генерация"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04/4234</v>
      </c>
      <c r="W33" s="2307"/>
      <c r="X33" s="2307"/>
      <c r="Y33" s="2307"/>
      <c r="Z33" s="2307"/>
      <c r="AA33" s="2307"/>
      <c r="AB33" s="2307"/>
      <c r="AC33" s="382"/>
      <c r="AD33" s="2307" t="str">
        <f>IF(TITLE_NUMBER_PR_CHANGE="",IF(TITLE_NUMBER_PR="","",TITLE_NUMBER_PR),TITLE_NUMBER_PR_CHANGE)</f>
        <v>04/4234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04/4234</v>
      </c>
      <c r="W37" s="2307"/>
      <c r="X37" s="2307"/>
      <c r="Y37" s="2307"/>
      <c r="Z37" s="2307"/>
      <c r="AA37" s="2307"/>
      <c r="AB37" s="2307"/>
      <c r="AC37" s="382"/>
      <c r="AD37" s="2307" t="str">
        <f>IF(TITLE_NUMBER_PR_CHANGE="",IF(TITLE_NUMBER_PR="","",TITLE_NUMBER_PR),TITLE_NUMBER_PR_CHANGE)</f>
        <v>04/4234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513</v>
      </c>
      <c r="U41" s="357"/>
      <c r="V41" s="2330" t="s">
        <v>431</v>
      </c>
      <c r="W41" s="2331"/>
      <c r="X41" s="2331"/>
      <c r="Y41" s="2331"/>
      <c r="Z41" s="2331"/>
      <c r="AA41" s="2331"/>
      <c r="AB41" s="2332"/>
      <c r="AC41" s="2333" t="s">
        <v>432</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484</v>
      </c>
      <c r="W44" s="1504" t="s">
        <v>485</v>
      </c>
      <c r="X44" s="1504" t="s">
        <v>484</v>
      </c>
      <c r="Y44" s="1504" t="s">
        <v>485</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484</v>
      </c>
      <c r="AU44" s="1504" t="s">
        <v>485</v>
      </c>
      <c r="AV44" s="1504" t="s">
        <v>484</v>
      </c>
      <c r="AW44" s="1504" t="s">
        <v>485</v>
      </c>
      <c r="AX44" s="1511" t="s">
        <v>448</v>
      </c>
      <c r="AY44" s="2326" t="s">
        <v>449</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488</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251</v>
      </c>
      <c r="B49" s="1399" t="s">
        <v>252</v>
      </c>
      <c r="C49" s="1399" t="s">
        <v>253</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251</v>
      </c>
      <c r="B50" s="1399" t="s">
        <v>252</v>
      </c>
      <c r="C50" s="1399" t="s">
        <v>253</v>
      </c>
      <c r="D50" s="1399" t="s">
        <v>521</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251</v>
      </c>
      <c r="B51" s="1399" t="s">
        <v>252</v>
      </c>
      <c r="C51" s="1399" t="s">
        <v>253</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61</v>
      </c>
      <c r="AB52" s="1790"/>
      <c r="AC52" s="1515" t="s">
        <v>61</v>
      </c>
      <c r="AD52" s="2241" t="s">
        <v>61</v>
      </c>
      <c r="AE52" s="2382"/>
      <c r="AF52" s="2261">
        <v>1</v>
      </c>
      <c r="AG52" s="2419"/>
      <c r="AH52" s="2163" t="s">
        <v>61</v>
      </c>
      <c r="AI52" s="2382"/>
      <c r="AJ52" s="2261">
        <v>1</v>
      </c>
      <c r="AK52" s="2383" t="s">
        <v>28</v>
      </c>
      <c r="AL52" s="2163" t="s">
        <v>61</v>
      </c>
      <c r="AM52" s="2248"/>
      <c r="AN52" s="2261">
        <v>1</v>
      </c>
      <c r="AO52" s="2413"/>
      <c r="AP52" s="2414" t="s">
        <v>61</v>
      </c>
      <c r="AQ52" s="367"/>
      <c r="AR52" s="1519">
        <v>1</v>
      </c>
      <c r="AS52" s="1522" t="s">
        <v>28</v>
      </c>
      <c r="AT52" s="807"/>
      <c r="AU52" s="1313"/>
      <c r="AV52" s="807"/>
      <c r="AW52" s="1313"/>
      <c r="AX52" s="1790"/>
      <c r="AY52" s="1515" t="s">
        <v>61</v>
      </c>
      <c r="AZ52" s="1790"/>
      <c r="BA52" s="1515" t="s">
        <v>61</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521</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251</v>
      </c>
      <c r="B58" s="1399" t="s">
        <v>252</v>
      </c>
      <c r="C58" s="1399" t="s">
        <v>253</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251</v>
      </c>
      <c r="B59" s="1399" t="s">
        <v>252</v>
      </c>
      <c r="C59" s="1399" t="s">
        <v>253</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C73DB-76B8-BCA8-AA78-E1C732F23A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04/4234</v>
      </c>
      <c r="W29" s="2307"/>
      <c r="X29" s="2307"/>
      <c r="Y29" s="2307"/>
      <c r="Z29" s="2307"/>
      <c r="AA29" s="2307"/>
      <c r="AB29" s="382"/>
      <c r="AC29" s="2307" t="str">
        <f>IF(TITLE_NUMBER_PR_CHANGE="",IF(TITLE_NUMBER_PR="","",TITLE_NUMBER_PR),TITLE_NUMBER_PR_CHANGE)</f>
        <v>04/4234</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04/4234</v>
      </c>
      <c r="W33" s="2307"/>
      <c r="X33" s="2307"/>
      <c r="Y33" s="2307"/>
      <c r="Z33" s="2307"/>
      <c r="AA33" s="2307"/>
      <c r="AB33" s="382"/>
      <c r="AC33" s="2307" t="str">
        <f>IF(TITLE_NUMBER_PR_CHANGE="",IF(TITLE_NUMBER_PR="","",TITLE_NUMBER_PR),TITLE_NUMBER_PR_CHANGE)</f>
        <v>04/4234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495</v>
      </c>
      <c r="W38" s="2318" t="s">
        <v>437</v>
      </c>
      <c r="X38" s="2319"/>
      <c r="Y38" s="2318" t="s">
        <v>438</v>
      </c>
      <c r="Z38" s="2325"/>
      <c r="AA38" s="2319"/>
      <c r="AB38" s="2334"/>
      <c r="AC38" s="1539" t="s">
        <v>495</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496</v>
      </c>
      <c r="J39" s="1420" t="s">
        <v>444</v>
      </c>
      <c r="K39" s="1420" t="s">
        <v>497</v>
      </c>
      <c r="L39" s="1420" t="s">
        <v>420</v>
      </c>
      <c r="Q39" s="432"/>
      <c r="R39" s="432"/>
      <c r="S39" s="2329"/>
      <c r="T39" s="2265"/>
      <c r="U39" s="358"/>
      <c r="V39" s="1539" t="s">
        <v>524</v>
      </c>
      <c r="W39" s="1278" t="s">
        <v>525</v>
      </c>
      <c r="X39" s="1278" t="s">
        <v>500</v>
      </c>
      <c r="Y39" s="1545" t="s">
        <v>448</v>
      </c>
      <c r="Z39" s="2326" t="s">
        <v>449</v>
      </c>
      <c r="AA39" s="2327"/>
      <c r="AB39" s="2335"/>
      <c r="AC39" s="1539" t="s">
        <v>524</v>
      </c>
      <c r="AD39" s="1278" t="s">
        <v>525</v>
      </c>
      <c r="AE39" s="1278" t="s">
        <v>500</v>
      </c>
      <c r="AF39" s="1545" t="s">
        <v>448</v>
      </c>
      <c r="AG39" s="2326" t="s">
        <v>449</v>
      </c>
      <c r="AH39" s="2327"/>
      <c r="AI39" s="2335"/>
      <c r="AJ39" s="2338"/>
      <c r="AK39" s="2183"/>
      <c r="AQ39" s="1211">
        <v>86</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526</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526</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271</v>
      </c>
      <c r="B46" s="1419" t="s">
        <v>272</v>
      </c>
      <c r="C46" s="1419" t="s">
        <v>273</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61</v>
      </c>
      <c r="AA46" s="2323"/>
      <c r="AB46" s="2324" t="s">
        <v>61</v>
      </c>
      <c r="AC46" s="807"/>
      <c r="AD46" s="807"/>
      <c r="AE46" s="1313"/>
      <c r="AF46" s="2321"/>
      <c r="AG46" s="2163" t="s">
        <v>61</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526</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526</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526</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4D948-BAAD-B696-7D08-E16EE421DD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04/4234</v>
      </c>
      <c r="W29" s="2307"/>
      <c r="X29" s="2307"/>
      <c r="Y29" s="2307"/>
      <c r="Z29" s="2307"/>
      <c r="AA29" s="2307"/>
      <c r="AB29" s="382"/>
      <c r="AC29" s="2307" t="str">
        <f>IF(TITLE_NUMBER_PR_CHANGE="",IF(TITLE_NUMBER_PR="","",TITLE_NUMBER_PR),TITLE_NUMBER_PR_CHANGE)</f>
        <v>04/4234</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04/4234</v>
      </c>
      <c r="W33" s="2307"/>
      <c r="X33" s="2307"/>
      <c r="Y33" s="2307"/>
      <c r="Z33" s="2307"/>
      <c r="AA33" s="2307"/>
      <c r="AB33" s="382"/>
      <c r="AC33" s="2307" t="str">
        <f>IF(TITLE_NUMBER_PR_CHANGE="",IF(TITLE_NUMBER_PR="","",TITLE_NUMBER_PR),TITLE_NUMBER_PR_CHANGE)</f>
        <v>04/4234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495</v>
      </c>
      <c r="W38" s="2318" t="s">
        <v>437</v>
      </c>
      <c r="X38" s="2319"/>
      <c r="Y38" s="2318" t="s">
        <v>438</v>
      </c>
      <c r="Z38" s="2325"/>
      <c r="AA38" s="2319"/>
      <c r="AB38" s="2334"/>
      <c r="AC38" s="1539" t="s">
        <v>495</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496</v>
      </c>
      <c r="J39" s="1420" t="s">
        <v>444</v>
      </c>
      <c r="K39" s="1420" t="s">
        <v>497</v>
      </c>
      <c r="L39" s="1420" t="s">
        <v>420</v>
      </c>
      <c r="Q39" s="432"/>
      <c r="R39" s="432"/>
      <c r="S39" s="2329"/>
      <c r="T39" s="2265"/>
      <c r="U39" s="358"/>
      <c r="V39" s="1539" t="s">
        <v>524</v>
      </c>
      <c r="W39" s="1278" t="s">
        <v>525</v>
      </c>
      <c r="X39" s="1278" t="s">
        <v>500</v>
      </c>
      <c r="Y39" s="1545" t="s">
        <v>448</v>
      </c>
      <c r="Z39" s="2326" t="s">
        <v>449</v>
      </c>
      <c r="AA39" s="2327"/>
      <c r="AB39" s="2335"/>
      <c r="AC39" s="1539" t="s">
        <v>524</v>
      </c>
      <c r="AD39" s="1278" t="s">
        <v>525</v>
      </c>
      <c r="AE39" s="1278" t="s">
        <v>500</v>
      </c>
      <c r="AF39" s="1545" t="s">
        <v>448</v>
      </c>
      <c r="AG39" s="2326" t="s">
        <v>449</v>
      </c>
      <c r="AH39" s="2327"/>
      <c r="AI39" s="2335"/>
      <c r="AJ39" s="2338"/>
      <c r="AK39" s="2183"/>
      <c r="AQ39" s="1211">
        <v>86</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527</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527</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276</v>
      </c>
      <c r="B46" s="1419" t="s">
        <v>277</v>
      </c>
      <c r="C46" s="1419" t="s">
        <v>278</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61</v>
      </c>
      <c r="AA46" s="2323"/>
      <c r="AB46" s="2324" t="s">
        <v>61</v>
      </c>
      <c r="AC46" s="807"/>
      <c r="AD46" s="807"/>
      <c r="AE46" s="1313"/>
      <c r="AF46" s="2321"/>
      <c r="AG46" s="2163" t="s">
        <v>61</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527</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527</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527</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EEC28-5738-C465-8AF9-BE14E410752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61</v>
      </c>
      <c r="AB8" s="1790"/>
      <c r="AC8" s="1525" t="s">
        <v>61</v>
      </c>
      <c r="AD8" s="2241" t="s">
        <v>61</v>
      </c>
      <c r="AE8" s="2382"/>
      <c r="AF8" s="2261">
        <v>1</v>
      </c>
      <c r="AG8" s="2419"/>
      <c r="AH8" s="2163" t="s">
        <v>61</v>
      </c>
      <c r="AI8" s="2382"/>
      <c r="AJ8" s="2261">
        <v>1</v>
      </c>
      <c r="AK8" s="2383" t="s">
        <v>28</v>
      </c>
      <c r="AL8" s="2163" t="s">
        <v>61</v>
      </c>
      <c r="AM8" s="2248"/>
      <c r="AN8" s="2261">
        <v>1</v>
      </c>
      <c r="AO8" s="2413"/>
      <c r="AP8" s="2414" t="s">
        <v>61</v>
      </c>
      <c r="AQ8" s="367"/>
      <c r="AR8" s="1542">
        <v>1</v>
      </c>
      <c r="AS8" s="1548" t="s">
        <v>28</v>
      </c>
      <c r="AT8" s="807"/>
      <c r="AU8" s="1313"/>
      <c r="AV8" s="807"/>
      <c r="AW8" s="1313"/>
      <c r="AX8" s="1790"/>
      <c r="AY8" s="1525" t="s">
        <v>61</v>
      </c>
      <c r="AZ8" s="1790"/>
      <c r="BA8" s="1525" t="s">
        <v>61</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61</v>
      </c>
      <c r="AZ20" s="1792"/>
      <c r="BA20" s="1541" t="s">
        <v>61</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53" customFormat="1" customHeight="1" ht="14.25" hidden="1">
      <c r="M24" s="1564"/>
      <c r="N24" s="1564"/>
      <c r="O24" s="1565" t="s">
        <v>420</v>
      </c>
      <c r="P24" s="1564"/>
      <c r="Q24" s="1566"/>
      <c r="R24" s="1566"/>
      <c r="AA24" s="1563" t="s">
        <v>422</v>
      </c>
      <c r="AC24" s="1563" t="s">
        <v>423</v>
      </c>
      <c r="AD24" s="1563" t="s">
        <v>475</v>
      </c>
      <c r="AH24" s="1563" t="s">
        <v>475</v>
      </c>
      <c r="AK24" s="1563" t="s">
        <v>512</v>
      </c>
      <c r="AL24" s="1563" t="s">
        <v>475</v>
      </c>
      <c r="AP24" s="1563" t="s">
        <v>475</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"Рыбинская генерация"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04/4234</v>
      </c>
      <c r="W33" s="2307"/>
      <c r="X33" s="2307"/>
      <c r="Y33" s="2307"/>
      <c r="Z33" s="2307"/>
      <c r="AA33" s="2307"/>
      <c r="AB33" s="2307"/>
      <c r="AC33" s="382"/>
      <c r="AD33" s="2307" t="str">
        <f>IF(TITLE_NUMBER_PR_CHANGE="",IF(TITLE_NUMBER_PR="","",TITLE_NUMBER_PR),TITLE_NUMBER_PR_CHANGE)</f>
        <v>04/4234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04/4234</v>
      </c>
      <c r="W37" s="2307"/>
      <c r="X37" s="2307"/>
      <c r="Y37" s="2307"/>
      <c r="Z37" s="2307"/>
      <c r="AA37" s="2307"/>
      <c r="AB37" s="2307"/>
      <c r="AC37" s="382"/>
      <c r="AD37" s="2307" t="str">
        <f>IF(TITLE_NUMBER_PR_CHANGE="",IF(TITLE_NUMBER_PR="","",TITLE_NUMBER_PR),TITLE_NUMBER_PR_CHANGE)</f>
        <v>04/4234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513</v>
      </c>
      <c r="U41" s="357"/>
      <c r="V41" s="2330" t="s">
        <v>431</v>
      </c>
      <c r="W41" s="2331"/>
      <c r="X41" s="2331"/>
      <c r="Y41" s="2331"/>
      <c r="Z41" s="2331"/>
      <c r="AA41" s="2331"/>
      <c r="AB41" s="2332"/>
      <c r="AC41" s="2333" t="s">
        <v>432</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484</v>
      </c>
      <c r="W44" s="1535" t="s">
        <v>485</v>
      </c>
      <c r="X44" s="1535" t="s">
        <v>484</v>
      </c>
      <c r="Y44" s="1535" t="s">
        <v>485</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448</v>
      </c>
      <c r="AY44" s="2326" t="s">
        <v>449</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9" customFormat="1" customHeight="1" ht="0">
      <c r="A49" s="1399" t="s">
        <v>281</v>
      </c>
      <c r="B49" s="1399" t="s">
        <v>282</v>
      </c>
      <c r="C49" s="1399" t="s">
        <v>283</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281</v>
      </c>
      <c r="B50" s="1399" t="s">
        <v>282</v>
      </c>
      <c r="C50" s="1399" t="s">
        <v>283</v>
      </c>
      <c r="D50" s="1399" t="s">
        <v>535</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281</v>
      </c>
      <c r="B51" s="1399" t="s">
        <v>282</v>
      </c>
      <c r="C51" s="1399" t="s">
        <v>283</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61</v>
      </c>
      <c r="AB52" s="1790"/>
      <c r="AC52" s="1525" t="s">
        <v>61</v>
      </c>
      <c r="AD52" s="2241" t="s">
        <v>61</v>
      </c>
      <c r="AE52" s="2382"/>
      <c r="AF52" s="2261">
        <v>1</v>
      </c>
      <c r="AG52" s="2419"/>
      <c r="AH52" s="2163" t="s">
        <v>61</v>
      </c>
      <c r="AI52" s="2382"/>
      <c r="AJ52" s="2261">
        <v>1</v>
      </c>
      <c r="AK52" s="2383" t="s">
        <v>28</v>
      </c>
      <c r="AL52" s="2163" t="s">
        <v>61</v>
      </c>
      <c r="AM52" s="2248"/>
      <c r="AN52" s="2261">
        <v>1</v>
      </c>
      <c r="AO52" s="2413"/>
      <c r="AP52" s="2414" t="s">
        <v>61</v>
      </c>
      <c r="AQ52" s="367"/>
      <c r="AR52" s="1542">
        <v>1</v>
      </c>
      <c r="AS52" s="1548" t="s">
        <v>28</v>
      </c>
      <c r="AT52" s="807"/>
      <c r="AU52" s="1313"/>
      <c r="AV52" s="807"/>
      <c r="AW52" s="1313"/>
      <c r="AX52" s="1790"/>
      <c r="AY52" s="1525" t="s">
        <v>61</v>
      </c>
      <c r="AZ52" s="1790"/>
      <c r="BA52" s="1525" t="s">
        <v>61</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535</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281</v>
      </c>
      <c r="B58" s="1399" t="s">
        <v>282</v>
      </c>
      <c r="C58" s="1399" t="s">
        <v>283</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281</v>
      </c>
      <c r="B59" s="1399" t="s">
        <v>282</v>
      </c>
      <c r="C59" s="1399" t="s">
        <v>283</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D880F-0F38-9948-2E98-E1D2FFB6C1D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61</v>
      </c>
      <c r="AE7" s="2321"/>
      <c r="AF7" s="2163" t="s">
        <v>61</v>
      </c>
      <c r="AG7" s="807"/>
      <c r="AH7" s="807"/>
      <c r="AI7" s="807"/>
      <c r="AJ7" s="807"/>
      <c r="AK7" s="807"/>
      <c r="AL7" s="807"/>
      <c r="AM7" s="807"/>
      <c r="AN7" s="2321"/>
      <c r="AO7" s="2163" t="s">
        <v>61</v>
      </c>
      <c r="AP7" s="2343"/>
      <c r="AQ7" s="2163" t="s">
        <v>61</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61</v>
      </c>
      <c r="AP15" s="2323"/>
      <c r="AQ15" s="2324" t="s">
        <v>61</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2320"/>
      <c r="AC28" s="2320"/>
      <c r="AD28" s="2320"/>
      <c r="AE28" s="2320"/>
      <c r="AF28" s="382"/>
      <c r="AG28" s="2320" t="str">
        <f>IF(TITLE_DATE_PR_CHANGE="",IF(TITLE_DATE_PR="","",TITLE_DATE_PR),TITLE_DATE_PR_CHANGE)</f>
        <v>45408</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04/4234</v>
      </c>
      <c r="W29" s="2307"/>
      <c r="X29" s="2307"/>
      <c r="Y29" s="2307"/>
      <c r="Z29" s="2307"/>
      <c r="AA29" s="2307"/>
      <c r="AB29" s="2307"/>
      <c r="AC29" s="2307"/>
      <c r="AD29" s="2307"/>
      <c r="AE29" s="2307"/>
      <c r="AF29" s="382"/>
      <c r="AG29" s="2307" t="str">
        <f>IF(TITLE_NUMBER_PR_CHANGE="",IF(TITLE_NUMBER_PR="","",TITLE_NUMBER_PR),TITLE_NUMBER_PR_CHANGE)</f>
        <v>04/4234</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2320"/>
      <c r="AC32" s="2320"/>
      <c r="AD32" s="2320"/>
      <c r="AE32" s="2320"/>
      <c r="AF32" s="382"/>
      <c r="AG32" s="2320" t="str">
        <f>IF(TITLE_DATE_PR_CHANGE="",IF(TITLE_DATE_PR="","",TITLE_DATE_PR),TITLE_DATE_PR_CHANGE)</f>
        <v>45408</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04/4234</v>
      </c>
      <c r="W33" s="2307"/>
      <c r="X33" s="2307"/>
      <c r="Y33" s="2307"/>
      <c r="Z33" s="2307"/>
      <c r="AA33" s="2307"/>
      <c r="AB33" s="2307"/>
      <c r="AC33" s="2307"/>
      <c r="AD33" s="2307"/>
      <c r="AE33" s="2307"/>
      <c r="AF33" s="382"/>
      <c r="AG33" s="2307" t="str">
        <f>IF(TITLE_NUMBER_PR_CHANGE="",IF(TITLE_NUMBER_PR="","",TITLE_NUMBER_PR),TITLE_NUMBER_PR_CHANGE)</f>
        <v>04/4234</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538</v>
      </c>
      <c r="W38" s="2421" t="s">
        <v>539</v>
      </c>
      <c r="X38" s="2421"/>
      <c r="Y38" s="2421"/>
      <c r="Z38" s="2421" t="s">
        <v>540</v>
      </c>
      <c r="AA38" s="2421"/>
      <c r="AB38" s="2421"/>
      <c r="AC38" s="2350" t="s">
        <v>438</v>
      </c>
      <c r="AD38" s="2369"/>
      <c r="AE38" s="2370"/>
      <c r="AF38" s="2334"/>
      <c r="AG38" s="2422" t="s">
        <v>538</v>
      </c>
      <c r="AH38" s="2421" t="s">
        <v>539</v>
      </c>
      <c r="AI38" s="2421"/>
      <c r="AJ38" s="2421"/>
      <c r="AK38" s="2421" t="s">
        <v>540</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496</v>
      </c>
      <c r="J40" s="1420" t="s">
        <v>444</v>
      </c>
      <c r="K40" s="1420" t="s">
        <v>497</v>
      </c>
      <c r="L40" s="1420" t="s">
        <v>420</v>
      </c>
      <c r="Q40" s="432"/>
      <c r="R40" s="432"/>
      <c r="S40" s="2329"/>
      <c r="T40" s="2265"/>
      <c r="U40" s="358"/>
      <c r="V40" s="2422"/>
      <c r="W40" s="2421"/>
      <c r="X40" s="2039" t="s">
        <v>544</v>
      </c>
      <c r="Y40" s="2039" t="s">
        <v>545</v>
      </c>
      <c r="Z40" s="2421"/>
      <c r="AA40" s="2039" t="s">
        <v>546</v>
      </c>
      <c r="AB40" s="2039" t="s">
        <v>547</v>
      </c>
      <c r="AC40" s="1545" t="s">
        <v>448</v>
      </c>
      <c r="AD40" s="2326" t="s">
        <v>449</v>
      </c>
      <c r="AE40" s="2327"/>
      <c r="AF40" s="2335"/>
      <c r="AG40" s="2422"/>
      <c r="AH40" s="2421"/>
      <c r="AI40" s="2039" t="s">
        <v>544</v>
      </c>
      <c r="AJ40" s="2039" t="s">
        <v>545</v>
      </c>
      <c r="AK40" s="2421"/>
      <c r="AL40" s="2039" t="s">
        <v>546</v>
      </c>
      <c r="AM40" s="2039" t="s">
        <v>547</v>
      </c>
      <c r="AN40" s="1545" t="s">
        <v>448</v>
      </c>
      <c r="AO40" s="2326" t="s">
        <v>449</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548</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548</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256</v>
      </c>
      <c r="B47" s="1419" t="s">
        <v>257</v>
      </c>
      <c r="C47" s="1419" t="s">
        <v>258</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61</v>
      </c>
      <c r="AE47" s="2323"/>
      <c r="AF47" s="2324" t="s">
        <v>61</v>
      </c>
      <c r="AG47" s="807"/>
      <c r="AH47" s="807"/>
      <c r="AI47" s="807"/>
      <c r="AJ47" s="807"/>
      <c r="AK47" s="807"/>
      <c r="AL47" s="807"/>
      <c r="AM47" s="807"/>
      <c r="AN47" s="2321"/>
      <c r="AO47" s="2163" t="s">
        <v>61</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548</v>
      </c>
      <c r="E49" s="2315"/>
      <c r="F49" s="2315"/>
      <c r="G49" s="2315"/>
      <c r="H49" s="2315"/>
      <c r="I49" s="2342"/>
      <c r="J49" s="2312"/>
      <c r="K49" s="1419"/>
      <c r="L49" s="1420"/>
      <c r="P49" s="2313"/>
      <c r="Q49" s="2313"/>
      <c r="R49" s="412"/>
      <c r="S49" s="1334"/>
      <c r="T49" s="343" t="s">
        <v>492</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548</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548</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169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170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33B58-00D1-B83F-C168-665FBBCD24A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61</v>
      </c>
      <c r="AE7" s="2321"/>
      <c r="AF7" s="2163" t="s">
        <v>61</v>
      </c>
      <c r="AG7" s="807"/>
      <c r="AH7" s="807"/>
      <c r="AI7" s="807"/>
      <c r="AJ7" s="807"/>
      <c r="AK7" s="807"/>
      <c r="AL7" s="807"/>
      <c r="AM7" s="1313"/>
      <c r="AN7" s="2321"/>
      <c r="AO7" s="2163" t="s">
        <v>61</v>
      </c>
      <c r="AP7" s="2343"/>
      <c r="AQ7" s="2163" t="s">
        <v>61</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61</v>
      </c>
      <c r="AP15" s="2323"/>
      <c r="AQ15" s="2324" t="s">
        <v>61</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2320"/>
      <c r="AC28" s="2320"/>
      <c r="AD28" s="2320"/>
      <c r="AE28" s="2320"/>
      <c r="AF28" s="382"/>
      <c r="AG28" s="2320" t="str">
        <f>IF(TITLE_DATE_PR_CHANGE="",IF(TITLE_DATE_PR="","",TITLE_DATE_PR),TITLE_DATE_PR_CHANGE)</f>
        <v>45408</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04/4234</v>
      </c>
      <c r="W29" s="2307"/>
      <c r="X29" s="2307"/>
      <c r="Y29" s="2307"/>
      <c r="Z29" s="2307"/>
      <c r="AA29" s="2307"/>
      <c r="AB29" s="2307"/>
      <c r="AC29" s="2307"/>
      <c r="AD29" s="2307"/>
      <c r="AE29" s="2307"/>
      <c r="AF29" s="382"/>
      <c r="AG29" s="2307" t="str">
        <f>IF(TITLE_NUMBER_PR_CHANGE="",IF(TITLE_NUMBER_PR="","",TITLE_NUMBER_PR),TITLE_NUMBER_PR_CHANGE)</f>
        <v>04/4234</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2320"/>
      <c r="AC32" s="2320"/>
      <c r="AD32" s="2320"/>
      <c r="AE32" s="2320"/>
      <c r="AF32" s="382"/>
      <c r="AG32" s="2320" t="str">
        <f>IF(TITLE_DATE_PR_CHANGE="",IF(TITLE_DATE_PR="","",TITLE_DATE_PR),TITLE_DATE_PR_CHANGE)</f>
        <v>45408</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04/4234</v>
      </c>
      <c r="W33" s="2307"/>
      <c r="X33" s="2307"/>
      <c r="Y33" s="2307"/>
      <c r="Z33" s="2307"/>
      <c r="AA33" s="2307"/>
      <c r="AB33" s="2307"/>
      <c r="AC33" s="2307"/>
      <c r="AD33" s="2307"/>
      <c r="AE33" s="2307"/>
      <c r="AF33" s="382"/>
      <c r="AG33" s="2307" t="str">
        <f>IF(TITLE_NUMBER_PR_CHANGE="",IF(TITLE_NUMBER_PR="","",TITLE_NUMBER_PR),TITLE_NUMBER_PR_CHANGE)</f>
        <v>04/4234</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438</v>
      </c>
      <c r="AD38" s="2369"/>
      <c r="AE38" s="2370"/>
      <c r="AF38" s="2334"/>
      <c r="AG38" s="2422" t="s">
        <v>538</v>
      </c>
      <c r="AH38" s="2421" t="s">
        <v>539</v>
      </c>
      <c r="AI38" s="2421"/>
      <c r="AJ38" s="2421"/>
      <c r="AK38" s="2421" t="s">
        <v>540</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496</v>
      </c>
      <c r="J40" s="1420" t="s">
        <v>444</v>
      </c>
      <c r="K40" s="1420" t="s">
        <v>497</v>
      </c>
      <c r="L40" s="1420" t="s">
        <v>420</v>
      </c>
      <c r="Q40" s="432"/>
      <c r="R40" s="432"/>
      <c r="S40" s="2329"/>
      <c r="T40" s="2265"/>
      <c r="U40" s="358"/>
      <c r="V40" s="2422"/>
      <c r="W40" s="2421"/>
      <c r="X40" s="2039" t="s">
        <v>544</v>
      </c>
      <c r="Y40" s="2039" t="s">
        <v>545</v>
      </c>
      <c r="Z40" s="2421"/>
      <c r="AA40" s="2039" t="s">
        <v>546</v>
      </c>
      <c r="AB40" s="2039" t="s">
        <v>547</v>
      </c>
      <c r="AC40" s="1545" t="s">
        <v>448</v>
      </c>
      <c r="AD40" s="2326" t="s">
        <v>449</v>
      </c>
      <c r="AE40" s="2327"/>
      <c r="AF40" s="2335"/>
      <c r="AG40" s="2422"/>
      <c r="AH40" s="2421"/>
      <c r="AI40" s="2039" t="s">
        <v>544</v>
      </c>
      <c r="AJ40" s="2039" t="s">
        <v>545</v>
      </c>
      <c r="AK40" s="2421"/>
      <c r="AL40" s="2039" t="s">
        <v>546</v>
      </c>
      <c r="AM40" s="2039" t="s">
        <v>547</v>
      </c>
      <c r="AN40" s="1545" t="s">
        <v>448</v>
      </c>
      <c r="AO40" s="2326" t="s">
        <v>449</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549</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549</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261</v>
      </c>
      <c r="B47" s="1419" t="s">
        <v>262</v>
      </c>
      <c r="C47" s="1419" t="s">
        <v>263</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61</v>
      </c>
      <c r="AE47" s="2323"/>
      <c r="AF47" s="2324" t="s">
        <v>61</v>
      </c>
      <c r="AG47" s="807"/>
      <c r="AH47" s="807"/>
      <c r="AI47" s="807"/>
      <c r="AJ47" s="807"/>
      <c r="AK47" s="807"/>
      <c r="AL47" s="807"/>
      <c r="AM47" s="1313"/>
      <c r="AN47" s="2321"/>
      <c r="AO47" s="2163" t="s">
        <v>61</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549</v>
      </c>
      <c r="E49" s="2315"/>
      <c r="F49" s="2315"/>
      <c r="G49" s="2315"/>
      <c r="H49" s="2315"/>
      <c r="I49" s="2342"/>
      <c r="J49" s="2312"/>
      <c r="K49" s="1419"/>
      <c r="L49" s="1420"/>
      <c r="P49" s="2313"/>
      <c r="Q49" s="2313"/>
      <c r="R49" s="412"/>
      <c r="S49" s="1334"/>
      <c r="T49" s="343" t="s">
        <v>492</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549</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549</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169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170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22098-BF58-76DA-3E5D-DF8B6639D47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61</v>
      </c>
      <c r="AB8" s="1790"/>
      <c r="AC8" s="1525" t="s">
        <v>61</v>
      </c>
      <c r="AD8" s="2241" t="s">
        <v>61</v>
      </c>
      <c r="AE8" s="2382"/>
      <c r="AF8" s="2261">
        <v>1</v>
      </c>
      <c r="AG8" s="2419"/>
      <c r="AH8" s="2163" t="s">
        <v>61</v>
      </c>
      <c r="AI8" s="2382"/>
      <c r="AJ8" s="2261">
        <v>1</v>
      </c>
      <c r="AK8" s="2383" t="s">
        <v>28</v>
      </c>
      <c r="AL8" s="2163" t="s">
        <v>61</v>
      </c>
      <c r="AM8" s="2248"/>
      <c r="AN8" s="2261">
        <v>1</v>
      </c>
      <c r="AO8" s="2413"/>
      <c r="AP8" s="2414" t="s">
        <v>61</v>
      </c>
      <c r="AQ8" s="367"/>
      <c r="AR8" s="1542">
        <v>1</v>
      </c>
      <c r="AS8" s="1548" t="s">
        <v>28</v>
      </c>
      <c r="AT8" s="807"/>
      <c r="AU8" s="1313"/>
      <c r="AV8" s="807"/>
      <c r="AW8" s="1313"/>
      <c r="AX8" s="1790"/>
      <c r="AY8" s="1525" t="s">
        <v>61</v>
      </c>
      <c r="AZ8" s="1790"/>
      <c r="BA8" s="1525" t="s">
        <v>61</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61</v>
      </c>
      <c r="AZ20" s="1792"/>
      <c r="BA20" s="1541" t="s">
        <v>61</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53" customFormat="1" customHeight="1" ht="14.25" hidden="1">
      <c r="M24" s="1564"/>
      <c r="N24" s="1564"/>
      <c r="O24" s="1565" t="s">
        <v>420</v>
      </c>
      <c r="P24" s="1564"/>
      <c r="Q24" s="1566"/>
      <c r="R24" s="1566"/>
      <c r="AA24" s="1563" t="s">
        <v>422</v>
      </c>
      <c r="AC24" s="1563" t="s">
        <v>423</v>
      </c>
      <c r="AD24" s="1563" t="s">
        <v>475</v>
      </c>
      <c r="AH24" s="1563" t="s">
        <v>475</v>
      </c>
      <c r="AK24" s="1563" t="s">
        <v>512</v>
      </c>
      <c r="AL24" s="1563" t="s">
        <v>475</v>
      </c>
      <c r="AP24" s="1563" t="s">
        <v>475</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"Рыбинская генерация"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04/4234</v>
      </c>
      <c r="W33" s="2307"/>
      <c r="X33" s="2307"/>
      <c r="Y33" s="2307"/>
      <c r="Z33" s="2307"/>
      <c r="AA33" s="2307"/>
      <c r="AB33" s="2307"/>
      <c r="AC33" s="382"/>
      <c r="AD33" s="2307" t="str">
        <f>IF(TITLE_NUMBER_PR_CHANGE="",IF(TITLE_NUMBER_PR="","",TITLE_NUMBER_PR),TITLE_NUMBER_PR_CHANGE)</f>
        <v>04/4234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04/4234</v>
      </c>
      <c r="W37" s="2307"/>
      <c r="X37" s="2307"/>
      <c r="Y37" s="2307"/>
      <c r="Z37" s="2307"/>
      <c r="AA37" s="2307"/>
      <c r="AB37" s="2307"/>
      <c r="AC37" s="382"/>
      <c r="AD37" s="2307" t="str">
        <f>IF(TITLE_NUMBER_PR_CHANGE="",IF(TITLE_NUMBER_PR="","",TITLE_NUMBER_PR),TITLE_NUMBER_PR_CHANGE)</f>
        <v>04/4234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513</v>
      </c>
      <c r="U41" s="357"/>
      <c r="V41" s="2330" t="s">
        <v>431</v>
      </c>
      <c r="W41" s="2331"/>
      <c r="X41" s="2331"/>
      <c r="Y41" s="2331"/>
      <c r="Z41" s="2331"/>
      <c r="AA41" s="2331"/>
      <c r="AB41" s="2332"/>
      <c r="AC41" s="2333" t="s">
        <v>432</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484</v>
      </c>
      <c r="W44" s="1535" t="s">
        <v>485</v>
      </c>
      <c r="X44" s="1535" t="s">
        <v>484</v>
      </c>
      <c r="Y44" s="1535" t="s">
        <v>485</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448</v>
      </c>
      <c r="AY44" s="2326" t="s">
        <v>449</v>
      </c>
      <c r="AZ44" s="2327"/>
      <c r="BA44" s="2335"/>
      <c r="BB44" s="2338"/>
      <c r="BC44" s="2183"/>
      <c r="BI44" s="1211">
        <v>14</v>
      </c>
    </row>
    <row s="340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9" customFormat="1" customHeight="1" ht="0">
      <c r="A49" s="1399" t="s">
        <v>266</v>
      </c>
      <c r="B49" s="1399" t="s">
        <v>267</v>
      </c>
      <c r="C49" s="1399" t="s">
        <v>268</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266</v>
      </c>
      <c r="B50" s="1399" t="s">
        <v>267</v>
      </c>
      <c r="C50" s="1399" t="s">
        <v>268</v>
      </c>
      <c r="D50" s="1399" t="s">
        <v>550</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266</v>
      </c>
      <c r="B51" s="1399" t="s">
        <v>267</v>
      </c>
      <c r="C51" s="1399" t="s">
        <v>268</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61</v>
      </c>
      <c r="AB52" s="1790"/>
      <c r="AC52" s="1525" t="s">
        <v>61</v>
      </c>
      <c r="AD52" s="2241" t="s">
        <v>61</v>
      </c>
      <c r="AE52" s="2382"/>
      <c r="AF52" s="2261">
        <v>1</v>
      </c>
      <c r="AG52" s="2419"/>
      <c r="AH52" s="2163" t="s">
        <v>61</v>
      </c>
      <c r="AI52" s="2382"/>
      <c r="AJ52" s="2261">
        <v>1</v>
      </c>
      <c r="AK52" s="2383" t="s">
        <v>28</v>
      </c>
      <c r="AL52" s="2163" t="s">
        <v>61</v>
      </c>
      <c r="AM52" s="2248"/>
      <c r="AN52" s="2261">
        <v>1</v>
      </c>
      <c r="AO52" s="2413"/>
      <c r="AP52" s="2414" t="s">
        <v>61</v>
      </c>
      <c r="AQ52" s="367"/>
      <c r="AR52" s="1542">
        <v>1</v>
      </c>
      <c r="AS52" s="1548" t="s">
        <v>28</v>
      </c>
      <c r="AT52" s="807"/>
      <c r="AU52" s="1313"/>
      <c r="AV52" s="807"/>
      <c r="AW52" s="1313"/>
      <c r="AX52" s="1790"/>
      <c r="AY52" s="1525" t="s">
        <v>61</v>
      </c>
      <c r="AZ52" s="1790"/>
      <c r="BA52" s="1525" t="s">
        <v>61</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550</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266</v>
      </c>
      <c r="B58" s="1399" t="s">
        <v>267</v>
      </c>
      <c r="C58" s="1399" t="s">
        <v>268</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266</v>
      </c>
      <c r="B59" s="1399" t="s">
        <v>267</v>
      </c>
      <c r="C59" s="1399" t="s">
        <v>268</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7CE4F-6E0F-6CC5-D5AB-89CD9509F57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208"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278"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49"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"Рыбинская генерация"</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572</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558</v>
      </c>
      <c r="H32" s="613"/>
      <c r="I32" s="613"/>
      <c r="J32" s="345" t="str">
        <f>FHD_NOTE_P_3</f>
        <v/>
      </c>
      <c r="K32" s="1692" t="str">
        <f>IF((LEN(E32)-LEN(SUBSTITUTE(E32,".","")))/LEN(".")=1,"p","")</f>
        <v>p</v>
      </c>
      <c r="AF32" s="1687">
        <v>11</v>
      </c>
    </row>
    <row customHeight="1" ht="11.25">
      <c r="A33" s="2427" t="s">
        <v>574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6"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6"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6"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6"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6"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6"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579</v>
      </c>
      <c r="C47" s="1692"/>
      <c r="D47" s="631"/>
      <c r="E47" s="602" t="str">
        <f>FHD_NUM_P_11</f>
        <v>2.4</v>
      </c>
      <c r="F47" s="1580" t="str">
        <f>FHD_P_11</f>
        <v>Расходы на приобретение холодной воды, используемой в технологическом процессе</v>
      </c>
      <c r="G47" s="1934" t="s">
        <v>558</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580</v>
      </c>
      <c r="C48" s="1692"/>
      <c r="D48" s="1694"/>
      <c r="E48" s="602" t="str">
        <f>FHD_NUM_P_12</f>
        <v>2.5</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
      </c>
      <c r="K49" s="1692" t="str">
        <f>IF((LEN(E49)-LEN(SUBSTITUTE(E49,".","")))/LEN(".")=1,"p","")</f>
        <v>p</v>
      </c>
      <c r="L49" s="786"/>
      <c r="M49" s="786"/>
      <c r="R49" s="786"/>
      <c r="U49" s="787"/>
      <c r="AA49" s="788"/>
      <c r="AB49" s="788"/>
      <c r="AC49" s="788"/>
      <c r="AD49" s="788"/>
      <c r="AE49" s="788"/>
      <c r="AF49" s="785">
        <v>11</v>
      </c>
    </row>
    <row s="349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582</v>
      </c>
      <c r="C67" s="1692"/>
      <c r="D67" s="1694"/>
      <c r="E67" s="602" t="str">
        <f>FHD_NUM_P_31</f>
        <v/>
      </c>
      <c r="F67" s="1580" t="str">
        <f>FHD_P_31</f>
        <v/>
      </c>
      <c r="G67" s="1934" t="s">
        <v>558</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311</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8" customFormat="1" customHeight="1" ht="18.75">
      <c r="A72" s="1045" t="s">
        <v>584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558</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585</v>
      </c>
      <c r="C80" s="1692"/>
      <c r="D80" s="1694"/>
      <c r="E80" s="602" t="str">
        <f>FHD_NUM_P_42</f>
        <v/>
      </c>
      <c r="F80" s="2129" t="str">
        <f>FHD_P_42</f>
        <v/>
      </c>
      <c r="G80" s="2127" t="s">
        <v>558</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8" customFormat="1" customHeight="1" ht="18.75">
      <c r="A99" s="2427" t="s">
        <v>591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592</v>
      </c>
      <c r="G101" s="628"/>
      <c r="H101" s="629"/>
      <c r="I101" s="629"/>
      <c r="J101" s="1060" t="s">
        <v>593</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589</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589</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589</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589</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595</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c r="A113" s="1045" t="s">
        <v>597</v>
      </c>
      <c r="D113" s="1694"/>
      <c r="E113" s="602" t="str">
        <f>FHD_NUM_P_73</f>
        <v>14</v>
      </c>
      <c r="F113" s="1936" t="str">
        <f>FHD_P_73</f>
        <v>Среднесписочная численность административно-управленческого персонала</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566</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592</v>
      </c>
      <c r="G122" s="628"/>
      <c r="H122" s="629"/>
      <c r="I122" s="629"/>
      <c r="J122" s="1060" t="s">
        <v>604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592</v>
      </c>
      <c r="G125" s="628"/>
      <c r="H125" s="629"/>
      <c r="I125" s="629"/>
      <c r="J125" s="1060" t="s">
        <v>605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594</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594</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6"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6"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6"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6"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6"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6"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6"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6"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6"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6"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6"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6"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6"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6"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6"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6"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6"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6"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6"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6"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6"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6"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6"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6"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6"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6"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6"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6"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6"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6"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6"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6"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6"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6"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6"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6"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6"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6"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6"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6"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6"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6"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6"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6"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6"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6"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6"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6"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6"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6"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6"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6"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6"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6"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6"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6"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6"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6"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6"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6"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6"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6"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6"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6"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6"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6"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6"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6"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6"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6"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6"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6"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6"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6"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6"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6"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6"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6"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6"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6"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6"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6"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6"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6"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6"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6"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6"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EB7F8-7607-9878-A392-9F5EE23A780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37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"Рыбинская генерация"</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608</v>
      </c>
      <c r="K10" s="577" t="s">
        <v>609</v>
      </c>
      <c r="L10" s="2183" t="s">
        <v>88</v>
      </c>
      <c r="M10" s="2183"/>
      <c r="N10" s="577" t="s">
        <v>610</v>
      </c>
      <c r="O10" s="577" t="s">
        <v>611</v>
      </c>
      <c r="P10" s="577" t="s">
        <v>612</v>
      </c>
      <c r="Q10" s="577" t="s">
        <v>613</v>
      </c>
      <c r="R10" s="577" t="s">
        <v>614</v>
      </c>
      <c r="S10" s="2183"/>
      <c r="T10" s="390"/>
      <c r="CF10" s="561">
        <v>46</v>
      </c>
    </row>
    <row s="2849"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6"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5444F-CD52-79C5-AD18-88A26FCB10C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208"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278"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ООО "Рыбинская генерация"</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626</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305</v>
      </c>
      <c r="J13" s="2426"/>
      <c r="K13" s="2426"/>
      <c r="L13" s="2083"/>
      <c r="M13" s="2123"/>
      <c r="O13" s="2183"/>
      <c r="AK13" s="1687">
        <v>11</v>
      </c>
    </row>
    <row customHeight="1" ht="24">
      <c r="I14" s="2076" t="s">
        <v>88</v>
      </c>
      <c r="J14" s="2076" t="s">
        <v>307</v>
      </c>
      <c r="K14" s="2076" t="s">
        <v>572</v>
      </c>
      <c r="L14" s="2116" t="s">
        <v>308</v>
      </c>
      <c r="M14" s="2117" t="s">
        <v>308</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311</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49" customFormat="1" customHeight="1" ht="17.25" hidden="1">
      <c r="A17" s="1223"/>
      <c r="B17" s="1223"/>
      <c r="C17" s="1223"/>
      <c r="D17" s="1223"/>
      <c r="E17" s="1223"/>
      <c r="H17" s="1380"/>
      <c r="I17" s="1069" t="s">
        <v>642</v>
      </c>
      <c r="J17" s="1047"/>
      <c r="K17" s="1069"/>
      <c r="L17" s="1048"/>
      <c r="M17" s="1048"/>
      <c r="O17" s="1441"/>
      <c r="AK17" s="1692">
        <v>1</v>
      </c>
    </row>
    <row s="2848"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8"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311</v>
      </c>
      <c r="L34" s="441"/>
      <c r="M34" s="1220"/>
      <c r="N34" s="599"/>
      <c r="O34" s="1581" t="s">
        <v>637</v>
      </c>
      <c r="P34" s="599"/>
      <c r="AK34" s="1687">
        <v>103</v>
      </c>
    </row>
    <row s="3406"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6"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6"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6"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6"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6"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6"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6"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6"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6"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6"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6"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6"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6"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6"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6"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6"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6"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6"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6"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6"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6"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6"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6"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6"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6"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6"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6"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6"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6"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6"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6"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6"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6"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6"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6"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6"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6"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6"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6"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6"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6"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6"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6"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6"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6"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6"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6"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6"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6"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6"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6"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6"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6"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6"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6"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6"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6"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6"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6"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6"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6"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6"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6"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6"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6"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6"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6"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6"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6"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6"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6"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6"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6"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6"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6"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6"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6"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6"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6"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6"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6"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6"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6"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6"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6"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6"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6"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6"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6"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6"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6"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6"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6"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6"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6"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6"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6"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6"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6"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6"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6"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6"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6"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6"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6"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6"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6"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6"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6"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6"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6"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6"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6"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6"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6"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6"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6"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6"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6"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6"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6"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6"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6"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6"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6"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6"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6"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6"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6"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6"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6"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6"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6"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6"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6"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6"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6"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6"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6"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6"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6"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6"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6"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6"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6"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6"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6"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6"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6"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6"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6"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6"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6"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6"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22ED7-3E38-2441-42C9-0EF9636D6A9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5" width="9.140625" hidden="1" customWidth="1"/>
    <col min="6" max="7" style="2848" width="9.140625" hidden="1" customWidth="1"/>
    <col min="8" max="8" style="364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450</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ООО "Рыбинская генерация"</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624</v>
      </c>
      <c r="F9" s="2107" t="s">
        <v>630</v>
      </c>
      <c r="H9" s="432"/>
      <c r="I9" s="2081" t="s">
        <v>88</v>
      </c>
      <c r="J9" s="2082" t="s">
        <v>307</v>
      </c>
      <c r="K9" s="2120" t="s">
        <v>572</v>
      </c>
      <c r="L9" s="2121" t="s">
        <v>308</v>
      </c>
      <c r="M9" s="2445"/>
      <c r="W9" s="1687">
        <v>34</v>
      </c>
    </row>
    <row customHeight="1" ht="35.699999999999996">
      <c r="B10" s="2109" t="s">
        <v>696</v>
      </c>
      <c r="C10" s="2109" t="s">
        <v>697</v>
      </c>
      <c r="D10" s="2108" t="s">
        <v>633</v>
      </c>
      <c r="E10" s="2112" t="s">
        <v>634</v>
      </c>
      <c r="F10" s="2112" t="s">
        <v>634</v>
      </c>
      <c r="H10" s="432"/>
      <c r="I10" s="2080" t="s">
        <v>109</v>
      </c>
      <c r="J10" s="1942" t="s">
        <v>698</v>
      </c>
      <c r="K10" s="2074" t="s">
        <v>311</v>
      </c>
      <c r="L10" s="874"/>
      <c r="M10" s="353" t="s">
        <v>699</v>
      </c>
      <c r="W10" s="1687">
        <v>34</v>
      </c>
    </row>
    <row customHeight="1" ht="50.25">
      <c r="B11" s="2109" t="s">
        <v>700</v>
      </c>
      <c r="C11" s="2109" t="s">
        <v>701</v>
      </c>
      <c r="D11" s="2108" t="s">
        <v>633</v>
      </c>
      <c r="E11" s="2112" t="s">
        <v>634</v>
      </c>
      <c r="F11" s="2112" t="s">
        <v>634</v>
      </c>
      <c r="H11" s="432"/>
      <c r="I11" s="2080" t="s">
        <v>110</v>
      </c>
      <c r="J11" s="1942" t="s">
        <v>702</v>
      </c>
      <c r="K11" s="2074" t="s">
        <v>311</v>
      </c>
      <c r="L11" s="874"/>
      <c r="M11" s="353" t="s">
        <v>699</v>
      </c>
      <c r="W11" s="1687">
        <v>48</v>
      </c>
    </row>
    <row customHeight="1" ht="48.29999999999999">
      <c r="B12" s="2109" t="s">
        <v>703</v>
      </c>
      <c r="C12" s="2109" t="s">
        <v>704</v>
      </c>
      <c r="D12" s="2108" t="s">
        <v>633</v>
      </c>
      <c r="E12" s="2112" t="s">
        <v>634</v>
      </c>
      <c r="F12" s="2112" t="s">
        <v>634</v>
      </c>
      <c r="H12" s="1744"/>
      <c r="I12" s="2080" t="s">
        <v>90</v>
      </c>
      <c r="J12" s="2087" t="s">
        <v>705</v>
      </c>
      <c r="K12" s="2074" t="s">
        <v>311</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25DFD-5C08-9D58-D6E8-604F3B7EF51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208"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278"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558</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ООО "Рыбинская генерация"</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572</v>
      </c>
      <c r="H14" s="1690" t="s">
        <v>308</v>
      </c>
      <c r="I14" s="1690" t="s">
        <v>308</v>
      </c>
      <c r="J14" s="2183"/>
      <c r="AF14" s="1687">
        <v>23</v>
      </c>
    </row>
    <row customHeight="1" ht="19.95">
      <c r="D15" s="1694"/>
      <c r="E15" s="1686" t="s">
        <v>109</v>
      </c>
      <c r="F15" s="763" t="s">
        <v>710</v>
      </c>
      <c r="G15" s="1702" t="s">
        <v>558</v>
      </c>
      <c r="H15" s="613"/>
      <c r="I15" s="613"/>
      <c r="J15" s="345" t="s">
        <v>711</v>
      </c>
      <c r="K15" s="599" t="s">
        <v>636</v>
      </c>
      <c r="AF15" s="1687">
        <v>19</v>
      </c>
    </row>
    <row customHeight="1" ht="35.699999999999996">
      <c r="D16" s="1694"/>
      <c r="E16" s="1686" t="s">
        <v>110</v>
      </c>
      <c r="F16" s="763" t="s">
        <v>712</v>
      </c>
      <c r="G16" s="1702" t="s">
        <v>558</v>
      </c>
      <c r="H16" s="614">
        <f>SUM(H17,H20:H32)</f>
        <v>0</v>
      </c>
      <c r="I16" s="614">
        <f>SUM(I17,I20,I23,I26,I29:I32)</f>
        <v>0</v>
      </c>
      <c r="J16" s="345" t="s">
        <v>713</v>
      </c>
      <c r="K16" s="599" t="s">
        <v>636</v>
      </c>
      <c r="AF16" s="1687">
        <v>34</v>
      </c>
    </row>
    <row customHeight="1" ht="19.95">
      <c r="D17" s="1694"/>
      <c r="E17" s="1720" t="s">
        <v>714</v>
      </c>
      <c r="F17" s="1010" t="s">
        <v>715</v>
      </c>
      <c r="G17" s="1699" t="s">
        <v>558</v>
      </c>
      <c r="H17" s="613"/>
      <c r="I17" s="613"/>
      <c r="J17" s="345" t="s">
        <v>716</v>
      </c>
      <c r="K17" s="599"/>
      <c r="AF17" s="1687">
        <v>19</v>
      </c>
    </row>
    <row customHeight="1" ht="24">
      <c r="D18" s="1694"/>
      <c r="E18" s="1720" t="s">
        <v>717</v>
      </c>
      <c r="F18" s="1706" t="s">
        <v>718</v>
      </c>
      <c r="G18" s="1699" t="s">
        <v>558</v>
      </c>
      <c r="H18" s="613"/>
      <c r="I18" s="613"/>
      <c r="J18" s="345" t="s">
        <v>719</v>
      </c>
      <c r="K18" s="599"/>
      <c r="AF18" s="1687">
        <v>23</v>
      </c>
    </row>
    <row customHeight="1" ht="35.699999999999996">
      <c r="D19" s="1694"/>
      <c r="E19" s="1720" t="s">
        <v>720</v>
      </c>
      <c r="F19" s="1706" t="s">
        <v>721</v>
      </c>
      <c r="G19" s="1699" t="s">
        <v>558</v>
      </c>
      <c r="H19" s="613"/>
      <c r="I19" s="613"/>
      <c r="J19" s="345"/>
      <c r="K19" s="599"/>
      <c r="AF19" s="1687">
        <v>34</v>
      </c>
    </row>
    <row customHeight="1" ht="19.95">
      <c r="D20" s="1694"/>
      <c r="E20" s="1720" t="s">
        <v>312</v>
      </c>
      <c r="F20" s="1010" t="s">
        <v>722</v>
      </c>
      <c r="G20" s="1699" t="s">
        <v>558</v>
      </c>
      <c r="H20" s="613"/>
      <c r="I20" s="613"/>
      <c r="J20" s="345" t="s">
        <v>723</v>
      </c>
      <c r="K20" s="599"/>
      <c r="AF20" s="1687">
        <v>19</v>
      </c>
    </row>
    <row customHeight="1" ht="19.95">
      <c r="D21" s="1694"/>
      <c r="E21" s="1720" t="s">
        <v>724</v>
      </c>
      <c r="F21" s="1706" t="s">
        <v>725</v>
      </c>
      <c r="G21" s="1699" t="s">
        <v>558</v>
      </c>
      <c r="H21" s="613"/>
      <c r="I21" s="613"/>
      <c r="J21" s="345"/>
      <c r="K21" s="599"/>
      <c r="AF21" s="1687">
        <v>19</v>
      </c>
    </row>
    <row customHeight="1" ht="19.95">
      <c r="D22" s="1694"/>
      <c r="E22" s="1720" t="s">
        <v>726</v>
      </c>
      <c r="F22" s="1706" t="s">
        <v>727</v>
      </c>
      <c r="G22" s="1699" t="s">
        <v>558</v>
      </c>
      <c r="H22" s="613"/>
      <c r="I22" s="613"/>
      <c r="J22" s="345"/>
      <c r="K22" s="599"/>
      <c r="AF22" s="1687">
        <v>19</v>
      </c>
    </row>
    <row customHeight="1" ht="24">
      <c r="D23" s="1694"/>
      <c r="E23" s="1720" t="s">
        <v>315</v>
      </c>
      <c r="F23" s="1010" t="s">
        <v>728</v>
      </c>
      <c r="G23" s="1699" t="s">
        <v>558</v>
      </c>
      <c r="H23" s="613"/>
      <c r="I23" s="613"/>
      <c r="J23" s="345" t="s">
        <v>729</v>
      </c>
      <c r="K23" s="599"/>
      <c r="AF23" s="1687">
        <v>23</v>
      </c>
    </row>
    <row customHeight="1" ht="19.95">
      <c r="D24" s="1694"/>
      <c r="E24" s="1720" t="s">
        <v>730</v>
      </c>
      <c r="F24" s="1706" t="s">
        <v>731</v>
      </c>
      <c r="G24" s="1699" t="s">
        <v>558</v>
      </c>
      <c r="H24" s="613"/>
      <c r="I24" s="613"/>
      <c r="J24" s="345"/>
      <c r="K24" s="599"/>
      <c r="AF24" s="1687">
        <v>19</v>
      </c>
    </row>
    <row customHeight="1" ht="35.699999999999996">
      <c r="D25" s="1694"/>
      <c r="E25" s="1720" t="s">
        <v>732</v>
      </c>
      <c r="F25" s="1706" t="s">
        <v>733</v>
      </c>
      <c r="G25" s="1699" t="s">
        <v>558</v>
      </c>
      <c r="H25" s="613"/>
      <c r="I25" s="613"/>
      <c r="J25" s="345"/>
      <c r="K25" s="599"/>
      <c r="AF25" s="1687">
        <v>34</v>
      </c>
    </row>
    <row customHeight="1" ht="24">
      <c r="D26" s="1694"/>
      <c r="E26" s="1720" t="s">
        <v>734</v>
      </c>
      <c r="F26" s="1010" t="s">
        <v>735</v>
      </c>
      <c r="G26" s="1699" t="s">
        <v>558</v>
      </c>
      <c r="H26" s="613"/>
      <c r="I26" s="613"/>
      <c r="J26" s="345" t="s">
        <v>736</v>
      </c>
      <c r="K26" s="599"/>
      <c r="AF26" s="1687">
        <v>23</v>
      </c>
    </row>
    <row customHeight="1" ht="19.95">
      <c r="D27" s="1694"/>
      <c r="E27" s="1731" t="s">
        <v>737</v>
      </c>
      <c r="F27" s="1706" t="s">
        <v>738</v>
      </c>
      <c r="G27" s="1710" t="s">
        <v>558</v>
      </c>
      <c r="H27" s="1732"/>
      <c r="I27" s="1732"/>
      <c r="J27" s="345"/>
      <c r="K27" s="599"/>
      <c r="AF27" s="1687">
        <v>19</v>
      </c>
    </row>
    <row customHeight="1" ht="19.95">
      <c r="D28" s="1694"/>
      <c r="E28" s="1731" t="s">
        <v>739</v>
      </c>
      <c r="F28" s="1706" t="s">
        <v>740</v>
      </c>
      <c r="G28" s="1710" t="s">
        <v>558</v>
      </c>
      <c r="H28" s="1732"/>
      <c r="I28" s="1732"/>
      <c r="J28" s="345"/>
      <c r="K28" s="599"/>
      <c r="AF28" s="1687">
        <v>19</v>
      </c>
    </row>
    <row customHeight="1" ht="19.95">
      <c r="D29" s="1694"/>
      <c r="E29" s="1731" t="s">
        <v>741</v>
      </c>
      <c r="F29" s="1010" t="s">
        <v>742</v>
      </c>
      <c r="G29" s="1710" t="s">
        <v>558</v>
      </c>
      <c r="H29" s="1732"/>
      <c r="I29" s="1732"/>
      <c r="J29" s="345"/>
      <c r="K29" s="599"/>
      <c r="AF29" s="1687">
        <v>19</v>
      </c>
    </row>
    <row customHeight="1" ht="19.95">
      <c r="D30" s="1694"/>
      <c r="E30" s="1731" t="s">
        <v>743</v>
      </c>
      <c r="F30" s="1010" t="s">
        <v>744</v>
      </c>
      <c r="G30" s="1710" t="s">
        <v>558</v>
      </c>
      <c r="H30" s="1732"/>
      <c r="I30" s="1732"/>
      <c r="J30" s="345"/>
      <c r="K30" s="599"/>
      <c r="AF30" s="1687">
        <v>19</v>
      </c>
    </row>
    <row customHeight="1" ht="19.95">
      <c r="D31" s="1694"/>
      <c r="E31" s="1731" t="s">
        <v>745</v>
      </c>
      <c r="F31" s="1010" t="s">
        <v>746</v>
      </c>
      <c r="G31" s="1710" t="s">
        <v>558</v>
      </c>
      <c r="H31" s="1732"/>
      <c r="I31" s="1732"/>
      <c r="J31" s="345"/>
      <c r="K31" s="599"/>
      <c r="AF31" s="1687">
        <v>19</v>
      </c>
    </row>
    <row s="2848" customFormat="1" customHeight="1" ht="35.699999999999996">
      <c r="A32" s="1043"/>
      <c r="C32" s="1692"/>
      <c r="D32" s="1694"/>
      <c r="E32" s="1731" t="s">
        <v>747</v>
      </c>
      <c r="F32" s="1010" t="s">
        <v>748</v>
      </c>
      <c r="G32" s="1700" t="s">
        <v>558</v>
      </c>
      <c r="H32" s="635">
        <f>SUM(H33:H34)</f>
        <v>0</v>
      </c>
      <c r="I32" s="635">
        <f>SUM(I33:I34)</f>
        <v>0</v>
      </c>
      <c r="J32" s="345" t="s">
        <v>749</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583</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558</v>
      </c>
      <c r="H35" s="1732"/>
      <c r="I35" s="1732"/>
      <c r="J35" s="345" t="s">
        <v>753</v>
      </c>
      <c r="K35" s="599"/>
      <c r="AF35" s="1687">
        <v>57</v>
      </c>
    </row>
    <row s="2848" customFormat="1" customHeight="1" ht="24">
      <c r="A36" s="1045" t="s">
        <v>584</v>
      </c>
      <c r="C36" s="1692"/>
      <c r="D36" s="1694"/>
      <c r="E36" s="1720" t="s">
        <v>90</v>
      </c>
      <c r="F36" s="763" t="s">
        <v>754</v>
      </c>
      <c r="G36" s="1699" t="s">
        <v>558</v>
      </c>
      <c r="H36" s="613"/>
      <c r="I36" s="613"/>
      <c r="J36" s="345" t="s">
        <v>755</v>
      </c>
      <c r="K36" s="599"/>
      <c r="L36" s="1692"/>
      <c r="M36" s="1692"/>
      <c r="R36" s="1692"/>
      <c r="U36" s="600"/>
      <c r="AA36" s="1688"/>
      <c r="AB36" s="1688"/>
      <c r="AC36" s="1688"/>
      <c r="AD36" s="1688"/>
      <c r="AE36" s="1688"/>
      <c r="AF36" s="1216">
        <v>23</v>
      </c>
    </row>
    <row s="2848" customFormat="1" customHeight="1" ht="35.699999999999996">
      <c r="A37" s="1045"/>
      <c r="C37" s="1692"/>
      <c r="D37" s="1694"/>
      <c r="E37" s="1720" t="s">
        <v>329</v>
      </c>
      <c r="F37" s="1010" t="s">
        <v>756</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91</v>
      </c>
      <c r="F38" s="763" t="s">
        <v>757</v>
      </c>
      <c r="G38" s="1699" t="s">
        <v>558</v>
      </c>
      <c r="H38" s="613"/>
      <c r="I38" s="613"/>
      <c r="J38" s="345" t="s">
        <v>758</v>
      </c>
      <c r="K38" s="599"/>
      <c r="L38" s="1692"/>
      <c r="M38" s="1692"/>
      <c r="R38" s="1692"/>
      <c r="U38" s="600"/>
      <c r="AA38" s="1688"/>
      <c r="AB38" s="1688"/>
      <c r="AC38" s="1688"/>
      <c r="AD38" s="1688"/>
      <c r="AE38" s="1688"/>
      <c r="AF38" s="1216">
        <v>19</v>
      </c>
    </row>
    <row s="2848" customFormat="1" customHeight="1" ht="24">
      <c r="A39" s="1043"/>
      <c r="C39" s="1692"/>
      <c r="D39" s="631"/>
      <c r="E39" s="1720" t="s">
        <v>759</v>
      </c>
      <c r="F39" s="1010" t="s">
        <v>760</v>
      </c>
      <c r="G39" s="1710" t="s">
        <v>558</v>
      </c>
      <c r="H39" s="613"/>
      <c r="I39" s="613"/>
      <c r="J39" s="345" t="s">
        <v>761</v>
      </c>
      <c r="K39" s="599"/>
      <c r="L39" s="1692"/>
      <c r="M39" s="1692"/>
      <c r="R39" s="1692"/>
      <c r="U39" s="600"/>
      <c r="AA39" s="1688"/>
      <c r="AB39" s="1688"/>
      <c r="AC39" s="1688"/>
      <c r="AD39" s="1688"/>
      <c r="AE39" s="1688"/>
      <c r="AF39" s="1216">
        <v>23</v>
      </c>
    </row>
    <row s="2848" customFormat="1" customHeight="1" ht="24">
      <c r="A40" s="1043"/>
      <c r="C40" s="1692"/>
      <c r="D40" s="1694"/>
      <c r="E40" s="1720" t="s">
        <v>762</v>
      </c>
      <c r="F40" s="1706" t="s">
        <v>763</v>
      </c>
      <c r="G40" s="1699" t="s">
        <v>558</v>
      </c>
      <c r="H40" s="613"/>
      <c r="I40" s="613"/>
      <c r="J40" s="345" t="s">
        <v>764</v>
      </c>
      <c r="K40" s="599"/>
      <c r="L40" s="1692"/>
      <c r="M40" s="1692"/>
      <c r="R40" s="1692"/>
      <c r="U40" s="600"/>
      <c r="AA40" s="1688"/>
      <c r="AB40" s="1688"/>
      <c r="AC40" s="1688"/>
      <c r="AD40" s="1688"/>
      <c r="AE40" s="1688"/>
      <c r="AF40" s="1216">
        <v>23</v>
      </c>
    </row>
    <row s="2848" customFormat="1" customHeight="1" ht="24">
      <c r="A41" s="1043"/>
      <c r="C41" s="1692"/>
      <c r="D41" s="1694"/>
      <c r="E41" s="1720" t="s">
        <v>765</v>
      </c>
      <c r="F41" s="1706" t="s">
        <v>766</v>
      </c>
      <c r="G41" s="1699" t="s">
        <v>558</v>
      </c>
      <c r="H41" s="613"/>
      <c r="I41" s="613"/>
      <c r="J41" s="345" t="s">
        <v>767</v>
      </c>
      <c r="K41" s="599"/>
      <c r="L41" s="1692"/>
      <c r="M41" s="1692"/>
      <c r="R41" s="1692"/>
      <c r="U41" s="600"/>
      <c r="AA41" s="1688"/>
      <c r="AB41" s="1688"/>
      <c r="AC41" s="1688"/>
      <c r="AD41" s="1688"/>
      <c r="AE41" s="1688"/>
      <c r="AF41" s="1216">
        <v>23</v>
      </c>
    </row>
    <row s="2848" customFormat="1" customHeight="1" ht="24">
      <c r="A42" s="1043"/>
      <c r="C42" s="1692"/>
      <c r="D42" s="1694"/>
      <c r="E42" s="1720" t="s">
        <v>768</v>
      </c>
      <c r="F42" s="1706" t="s">
        <v>769</v>
      </c>
      <c r="G42" s="1699" t="s">
        <v>558</v>
      </c>
      <c r="H42" s="613"/>
      <c r="I42" s="613"/>
      <c r="J42" s="345" t="s">
        <v>770</v>
      </c>
      <c r="K42" s="599"/>
      <c r="L42" s="1692"/>
      <c r="M42" s="1692"/>
      <c r="R42" s="1692"/>
      <c r="U42" s="600"/>
      <c r="AA42" s="1688"/>
      <c r="AB42" s="1688"/>
      <c r="AC42" s="1688"/>
      <c r="AD42" s="1688"/>
      <c r="AE42" s="1688"/>
      <c r="AF42" s="1216">
        <v>23</v>
      </c>
    </row>
    <row s="2848" customFormat="1" customHeight="1" ht="35.699999999999996">
      <c r="A43" s="1043"/>
      <c r="C43" s="1692" t="s">
        <v>594</v>
      </c>
      <c r="D43" s="1694"/>
      <c r="E43" s="1720" t="s">
        <v>111</v>
      </c>
      <c r="F43" s="763" t="s">
        <v>635</v>
      </c>
      <c r="G43" s="1702" t="s">
        <v>771</v>
      </c>
      <c r="H43" s="457"/>
      <c r="I43" s="457"/>
      <c r="J43" s="345" t="s">
        <v>772</v>
      </c>
      <c r="K43" s="599"/>
      <c r="L43" s="1692"/>
      <c r="M43" s="1692"/>
      <c r="R43" s="1692"/>
      <c r="U43" s="600"/>
      <c r="AA43" s="1688"/>
      <c r="AB43" s="1688"/>
      <c r="AC43" s="1688"/>
      <c r="AD43" s="1688"/>
      <c r="AE43" s="1688"/>
      <c r="AF43" s="1216">
        <v>34</v>
      </c>
    </row>
    <row s="2848" customFormat="1" customHeight="1" ht="35.699999999999996">
      <c r="A44" s="1043"/>
      <c r="C44" s="1692"/>
      <c r="D44" s="1694"/>
      <c r="E44" s="1720" t="s">
        <v>92</v>
      </c>
      <c r="F44" s="763" t="s">
        <v>773</v>
      </c>
      <c r="G44" s="1699" t="s">
        <v>774</v>
      </c>
      <c r="H44" s="601"/>
      <c r="I44" s="601"/>
      <c r="J44" s="345" t="s">
        <v>775</v>
      </c>
      <c r="K44" s="599"/>
      <c r="L44" s="1692"/>
      <c r="M44" s="1692"/>
      <c r="R44" s="1692"/>
      <c r="U44" s="600"/>
      <c r="AA44" s="1688"/>
      <c r="AB44" s="1688"/>
      <c r="AC44" s="1688"/>
      <c r="AD44" s="1688"/>
      <c r="AE44" s="1688"/>
      <c r="AF44" s="1216">
        <v>34</v>
      </c>
    </row>
    <row s="2848" customFormat="1" customHeight="1" ht="24">
      <c r="A45" s="1043"/>
      <c r="C45" s="1692"/>
      <c r="D45" s="1694"/>
      <c r="E45" s="1720" t="s">
        <v>93</v>
      </c>
      <c r="F45" s="763" t="s">
        <v>776</v>
      </c>
      <c r="G45" s="1710" t="s">
        <v>777</v>
      </c>
      <c r="H45" s="601"/>
      <c r="I45" s="601"/>
      <c r="J45" s="345" t="s">
        <v>778</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779</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637DB-B853-A248-E528-D36F17F0E7B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208"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278"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ООО "Рыбинская генерация"</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572</v>
      </c>
      <c r="H14" s="1716" t="s">
        <v>308</v>
      </c>
      <c r="I14" s="1716" t="s">
        <v>308</v>
      </c>
      <c r="J14" s="2183"/>
      <c r="AF14" s="1687">
        <v>23</v>
      </c>
    </row>
    <row customHeight="1" ht="19.95">
      <c r="D15" s="1694"/>
      <c r="E15" s="1686" t="s">
        <v>109</v>
      </c>
      <c r="F15" s="763" t="s">
        <v>781</v>
      </c>
      <c r="G15" s="1713" t="s">
        <v>558</v>
      </c>
      <c r="H15" s="613"/>
      <c r="I15" s="613"/>
      <c r="J15" s="345" t="s">
        <v>782</v>
      </c>
      <c r="K15" s="599" t="s">
        <v>636</v>
      </c>
      <c r="AF15" s="1687">
        <v>19</v>
      </c>
    </row>
    <row customHeight="1" ht="24">
      <c r="D16" s="1694"/>
      <c r="E16" s="1686" t="s">
        <v>110</v>
      </c>
      <c r="F16" s="1721" t="s">
        <v>783</v>
      </c>
      <c r="G16" s="1713" t="s">
        <v>558</v>
      </c>
      <c r="H16" s="614">
        <f>SUM(H17,H20:H27)</f>
        <v>0</v>
      </c>
      <c r="I16" s="614">
        <f>SUM(I17,I20:I27)</f>
        <v>0</v>
      </c>
      <c r="J16" s="345" t="s">
        <v>784</v>
      </c>
      <c r="K16" s="599" t="s">
        <v>636</v>
      </c>
      <c r="AF16" s="1687">
        <v>23</v>
      </c>
    </row>
    <row customHeight="1" ht="35.699999999999996">
      <c r="D17" s="1694"/>
      <c r="E17" s="1720" t="s">
        <v>714</v>
      </c>
      <c r="F17" s="1723" t="s">
        <v>785</v>
      </c>
      <c r="G17" s="1710" t="s">
        <v>558</v>
      </c>
      <c r="H17" s="613"/>
      <c r="I17" s="613"/>
      <c r="J17" s="345" t="s">
        <v>786</v>
      </c>
      <c r="K17" s="599"/>
      <c r="AF17" s="1687">
        <v>34</v>
      </c>
    </row>
    <row customHeight="1" ht="19.95">
      <c r="D18" s="1694"/>
      <c r="E18" s="1720" t="s">
        <v>717</v>
      </c>
      <c r="F18" s="1724" t="s">
        <v>787</v>
      </c>
      <c r="G18" s="1710" t="s">
        <v>558</v>
      </c>
      <c r="H18" s="613"/>
      <c r="I18" s="613"/>
      <c r="J18" s="345"/>
      <c r="K18" s="599"/>
      <c r="AF18" s="1687">
        <v>19</v>
      </c>
    </row>
    <row customHeight="1" ht="24">
      <c r="D19" s="1694"/>
      <c r="E19" s="1720" t="s">
        <v>720</v>
      </c>
      <c r="F19" s="1724" t="s">
        <v>788</v>
      </c>
      <c r="G19" s="1710" t="s">
        <v>558</v>
      </c>
      <c r="H19" s="613"/>
      <c r="I19" s="613"/>
      <c r="J19" s="345"/>
      <c r="K19" s="599"/>
      <c r="AF19" s="1687">
        <v>23</v>
      </c>
    </row>
    <row customHeight="1" ht="35.699999999999996">
      <c r="D20" s="1694"/>
      <c r="E20" s="1720" t="s">
        <v>312</v>
      </c>
      <c r="F20" s="1723" t="s">
        <v>789</v>
      </c>
      <c r="G20" s="1710" t="s">
        <v>558</v>
      </c>
      <c r="H20" s="613"/>
      <c r="I20" s="613"/>
      <c r="J20" s="345"/>
      <c r="K20" s="599"/>
      <c r="AF20" s="1687">
        <v>34</v>
      </c>
    </row>
    <row customHeight="1" ht="48.29999999999999">
      <c r="D21" s="1694"/>
      <c r="E21" s="1720" t="s">
        <v>315</v>
      </c>
      <c r="F21" s="1723" t="s">
        <v>790</v>
      </c>
      <c r="G21" s="1710" t="s">
        <v>558</v>
      </c>
      <c r="H21" s="613"/>
      <c r="I21" s="613"/>
      <c r="J21" s="345"/>
      <c r="K21" s="599"/>
      <c r="AF21" s="1687">
        <v>46</v>
      </c>
    </row>
    <row customHeight="1" ht="60">
      <c r="D22" s="1694"/>
      <c r="E22" s="1720" t="s">
        <v>734</v>
      </c>
      <c r="F22" s="1723" t="s">
        <v>791</v>
      </c>
      <c r="G22" s="1710" t="s">
        <v>558</v>
      </c>
      <c r="H22" s="613"/>
      <c r="I22" s="613"/>
      <c r="J22" s="345"/>
      <c r="K22" s="599"/>
      <c r="AF22" s="1687">
        <v>57</v>
      </c>
    </row>
    <row customHeight="1" ht="35.699999999999996">
      <c r="D23" s="1694"/>
      <c r="E23" s="1720" t="s">
        <v>741</v>
      </c>
      <c r="F23" s="1723" t="s">
        <v>792</v>
      </c>
      <c r="G23" s="1710" t="s">
        <v>558</v>
      </c>
      <c r="H23" s="613"/>
      <c r="I23" s="613"/>
      <c r="J23" s="345"/>
      <c r="K23" s="599"/>
      <c r="AF23" s="1687">
        <v>34</v>
      </c>
    </row>
    <row customHeight="1" ht="35.699999999999996">
      <c r="D24" s="1694"/>
      <c r="E24" s="1720" t="s">
        <v>743</v>
      </c>
      <c r="F24" s="1723" t="s">
        <v>793</v>
      </c>
      <c r="G24" s="1710" t="s">
        <v>558</v>
      </c>
      <c r="H24" s="613"/>
      <c r="I24" s="613"/>
      <c r="J24" s="345"/>
      <c r="K24" s="599"/>
      <c r="AF24" s="1687">
        <v>34</v>
      </c>
    </row>
    <row customHeight="1" ht="24">
      <c r="D25" s="1694"/>
      <c r="E25" s="1720" t="s">
        <v>745</v>
      </c>
      <c r="F25" s="1723" t="s">
        <v>794</v>
      </c>
      <c r="G25" s="1710" t="s">
        <v>558</v>
      </c>
      <c r="H25" s="613"/>
      <c r="I25" s="613"/>
      <c r="J25" s="345"/>
      <c r="K25" s="599"/>
      <c r="AF25" s="1687">
        <v>23</v>
      </c>
    </row>
    <row customHeight="1" ht="76.5">
      <c r="D26" s="1694"/>
      <c r="E26" s="1720" t="s">
        <v>747</v>
      </c>
      <c r="F26" s="1723" t="s">
        <v>795</v>
      </c>
      <c r="G26" s="1710" t="s">
        <v>558</v>
      </c>
      <c r="H26" s="613"/>
      <c r="I26" s="613"/>
      <c r="J26" s="345"/>
      <c r="K26" s="599"/>
      <c r="AF26" s="1687">
        <v>73</v>
      </c>
    </row>
    <row s="2848" customFormat="1" customHeight="1" ht="35.699999999999996">
      <c r="A27" s="1043"/>
      <c r="C27" s="1692"/>
      <c r="D27" s="1694"/>
      <c r="E27" s="1685" t="s">
        <v>751</v>
      </c>
      <c r="F27" s="1684" t="s">
        <v>796</v>
      </c>
      <c r="G27" s="1711" t="s">
        <v>558</v>
      </c>
      <c r="H27" s="635">
        <f>SUM(H28:H29)</f>
        <v>0</v>
      </c>
      <c r="I27" s="635">
        <f>SUM(I28:I29)</f>
        <v>0</v>
      </c>
      <c r="J27" s="345" t="s">
        <v>749</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583</v>
      </c>
      <c r="G29" s="628"/>
      <c r="H29" s="629"/>
      <c r="I29" s="629"/>
      <c r="J29" s="357" t="s">
        <v>750</v>
      </c>
      <c r="K29" s="599"/>
      <c r="L29" s="1692"/>
      <c r="M29" s="1692"/>
      <c r="R29" s="1692"/>
      <c r="U29" s="600"/>
      <c r="AA29" s="1688"/>
      <c r="AB29" s="1688"/>
      <c r="AC29" s="1688"/>
      <c r="AD29" s="1688"/>
      <c r="AE29" s="1688"/>
      <c r="AF29" s="1216">
        <v>19</v>
      </c>
    </row>
    <row s="2848" customFormat="1" customHeight="1" ht="24">
      <c r="A30" s="1043"/>
      <c r="C30" s="1692"/>
      <c r="D30" s="1694"/>
      <c r="E30" s="1720" t="s">
        <v>90</v>
      </c>
      <c r="F30" s="1717" t="s">
        <v>797</v>
      </c>
      <c r="G30" s="1710" t="s">
        <v>558</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91</v>
      </c>
      <c r="F31" s="1717" t="s">
        <v>798</v>
      </c>
      <c r="G31" s="1710" t="s">
        <v>558</v>
      </c>
      <c r="H31" s="613"/>
      <c r="I31" s="613"/>
      <c r="J31" s="345" t="s">
        <v>799</v>
      </c>
      <c r="K31" s="599"/>
      <c r="L31" s="1692"/>
      <c r="M31" s="1692"/>
      <c r="R31" s="1692"/>
      <c r="U31" s="600"/>
      <c r="AA31" s="1688"/>
      <c r="AB31" s="1688"/>
      <c r="AC31" s="1688"/>
      <c r="AD31" s="1688"/>
      <c r="AE31" s="1688"/>
      <c r="AF31" s="1216">
        <v>34</v>
      </c>
    </row>
    <row s="2848" customFormat="1" customHeight="1" ht="24">
      <c r="A32" s="1043"/>
      <c r="C32" s="1692"/>
      <c r="D32" s="1694"/>
      <c r="E32" s="1720" t="s">
        <v>759</v>
      </c>
      <c r="F32" s="746" t="s">
        <v>763</v>
      </c>
      <c r="G32" s="1710" t="s">
        <v>558</v>
      </c>
      <c r="H32" s="613"/>
      <c r="I32" s="613"/>
      <c r="J32" s="345" t="s">
        <v>800</v>
      </c>
      <c r="K32" s="599"/>
      <c r="L32" s="1692"/>
      <c r="M32" s="1692"/>
      <c r="R32" s="1692"/>
      <c r="U32" s="600"/>
      <c r="AA32" s="1688"/>
      <c r="AB32" s="1688"/>
      <c r="AC32" s="1688"/>
      <c r="AD32" s="1688"/>
      <c r="AE32" s="1688"/>
      <c r="AF32" s="1216">
        <v>23</v>
      </c>
    </row>
    <row s="2848" customFormat="1" customHeight="1" ht="24">
      <c r="A33" s="1043"/>
      <c r="C33" s="1692"/>
      <c r="D33" s="1694"/>
      <c r="E33" s="1720" t="s">
        <v>801</v>
      </c>
      <c r="F33" s="746" t="s">
        <v>802</v>
      </c>
      <c r="G33" s="1710" t="s">
        <v>558</v>
      </c>
      <c r="H33" s="613"/>
      <c r="I33" s="613"/>
      <c r="J33" s="345" t="s">
        <v>803</v>
      </c>
      <c r="K33" s="599"/>
      <c r="L33" s="1692"/>
      <c r="M33" s="1692"/>
      <c r="R33" s="1692"/>
      <c r="U33" s="600"/>
      <c r="AA33" s="1688"/>
      <c r="AB33" s="1688"/>
      <c r="AC33" s="1688"/>
      <c r="AD33" s="1688"/>
      <c r="AE33" s="1688"/>
      <c r="AF33" s="1216">
        <v>23</v>
      </c>
    </row>
    <row s="2848" customFormat="1" customHeight="1" ht="24">
      <c r="A34" s="1043"/>
      <c r="C34" s="1692"/>
      <c r="D34" s="1694"/>
      <c r="E34" s="1720" t="s">
        <v>804</v>
      </c>
      <c r="F34" s="746" t="s">
        <v>769</v>
      </c>
      <c r="G34" s="1710" t="s">
        <v>558</v>
      </c>
      <c r="H34" s="613"/>
      <c r="I34" s="613"/>
      <c r="J34" s="345" t="s">
        <v>805</v>
      </c>
      <c r="K34" s="599"/>
      <c r="L34" s="1692"/>
      <c r="M34" s="1692"/>
      <c r="R34" s="1692"/>
      <c r="U34" s="600"/>
      <c r="AA34" s="1688"/>
      <c r="AB34" s="1688"/>
      <c r="AC34" s="1688"/>
      <c r="AD34" s="1688"/>
      <c r="AE34" s="1688"/>
      <c r="AF34" s="1216">
        <v>23</v>
      </c>
    </row>
    <row s="2848" customFormat="1" customHeight="1" ht="35.699999999999996">
      <c r="A35" s="1043"/>
      <c r="C35" s="1692" t="s">
        <v>594</v>
      </c>
      <c r="D35" s="1694"/>
      <c r="E35" s="1720" t="s">
        <v>111</v>
      </c>
      <c r="F35" s="1717" t="s">
        <v>635</v>
      </c>
      <c r="G35" s="1713" t="s">
        <v>311</v>
      </c>
      <c r="H35" s="457"/>
      <c r="I35" s="457"/>
      <c r="J35" s="345" t="s">
        <v>806</v>
      </c>
      <c r="K35" s="599"/>
      <c r="L35" s="1692"/>
      <c r="M35" s="1692"/>
      <c r="R35" s="1692"/>
      <c r="U35" s="600"/>
      <c r="AA35" s="1688"/>
      <c r="AB35" s="1688"/>
      <c r="AC35" s="1688"/>
      <c r="AD35" s="1688"/>
      <c r="AE35" s="1688"/>
      <c r="AF35" s="1216">
        <v>34</v>
      </c>
    </row>
    <row s="2848" customFormat="1" customHeight="1" ht="35.699999999999996">
      <c r="A36" s="1043"/>
      <c r="C36" s="1692"/>
      <c r="D36" s="1694"/>
      <c r="E36" s="1720" t="s">
        <v>92</v>
      </c>
      <c r="F36" s="1717" t="s">
        <v>807</v>
      </c>
      <c r="G36" s="1710" t="s">
        <v>774</v>
      </c>
      <c r="H36" s="601"/>
      <c r="I36" s="601"/>
      <c r="J36" s="345" t="s">
        <v>775</v>
      </c>
      <c r="K36" s="599"/>
      <c r="L36" s="1692"/>
      <c r="M36" s="1692"/>
      <c r="R36" s="1692"/>
      <c r="U36" s="600"/>
      <c r="AA36" s="1688"/>
      <c r="AB36" s="1688"/>
      <c r="AC36" s="1688"/>
      <c r="AD36" s="1688"/>
      <c r="AE36" s="1688"/>
      <c r="AF36" s="1216">
        <v>34</v>
      </c>
    </row>
    <row s="2848" customFormat="1" customHeight="1" ht="24">
      <c r="A37" s="1043"/>
      <c r="C37" s="1692"/>
      <c r="D37" s="1694"/>
      <c r="E37" s="1720" t="s">
        <v>93</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06"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6"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6"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6"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6"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6"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6"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6"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9ACD8-54C8-370F-C9C3-759734CAAFE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537"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"Рыбинская генерация"</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812</v>
      </c>
      <c r="F11" s="761" t="s">
        <v>572</v>
      </c>
      <c r="G11" s="521" t="s">
        <v>308</v>
      </c>
      <c r="H11" s="521" t="s">
        <v>395</v>
      </c>
      <c r="I11" s="863" t="s">
        <v>308</v>
      </c>
      <c r="J11" s="864" t="s">
        <v>395</v>
      </c>
      <c r="K11" s="2288"/>
      <c r="L11" s="714"/>
      <c r="X11" s="565">
        <v>23</v>
      </c>
    </row>
    <row s="2849"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813</v>
      </c>
      <c r="D13" s="1009" t="s">
        <v>109</v>
      </c>
      <c r="E13" s="335" t="s">
        <v>814</v>
      </c>
      <c r="F13" s="716" t="s">
        <v>815</v>
      </c>
      <c r="G13" s="613"/>
      <c r="H13" s="717"/>
      <c r="I13" s="613"/>
      <c r="J13" s="717"/>
      <c r="K13" s="345" t="s">
        <v>816</v>
      </c>
      <c r="L13" s="776"/>
      <c r="X13" s="561">
        <v>0</v>
      </c>
    </row>
    <row customHeight="1" ht="22.5">
      <c r="A14" s="2448"/>
      <c r="D14" s="595" t="s">
        <v>110</v>
      </c>
      <c r="E14" s="335" t="s">
        <v>817</v>
      </c>
      <c r="F14" s="716" t="s">
        <v>818</v>
      </c>
      <c r="G14" s="613"/>
      <c r="H14" s="718"/>
      <c r="I14" s="613"/>
      <c r="J14" s="718"/>
      <c r="K14" s="345" t="s">
        <v>819</v>
      </c>
      <c r="L14" s="776"/>
      <c r="X14" s="561">
        <v>0</v>
      </c>
    </row>
    <row s="2774" customFormat="1" customHeight="1" ht="78.75">
      <c r="A15" s="2448"/>
      <c r="B15" s="567"/>
      <c r="D15" s="1009" t="s">
        <v>90</v>
      </c>
      <c r="E15" s="763" t="s">
        <v>820</v>
      </c>
      <c r="F15" s="1006" t="s">
        <v>311</v>
      </c>
      <c r="G15" s="1006" t="s">
        <v>311</v>
      </c>
      <c r="H15" s="162"/>
      <c r="I15" s="1006" t="s">
        <v>311</v>
      </c>
      <c r="J15" s="162"/>
      <c r="K15" s="345" t="s">
        <v>821</v>
      </c>
      <c r="L15" s="776"/>
      <c r="X15" s="814">
        <v>0</v>
      </c>
    </row>
    <row s="2774" customFormat="1" customHeight="1" ht="22.5">
      <c r="A16" s="2448"/>
      <c r="B16" s="567"/>
      <c r="D16" s="1009" t="s">
        <v>329</v>
      </c>
      <c r="E16" s="1010" t="s">
        <v>822</v>
      </c>
      <c r="F16" s="1006" t="s">
        <v>823</v>
      </c>
      <c r="G16" s="873"/>
      <c r="H16" s="162"/>
      <c r="I16" s="873"/>
      <c r="J16" s="162"/>
      <c r="K16" s="345"/>
      <c r="L16" s="776"/>
      <c r="X16" s="814">
        <v>0</v>
      </c>
    </row>
    <row s="2774" customFormat="1" customHeight="1" ht="22.5">
      <c r="A17" s="2448"/>
      <c r="B17" s="567"/>
      <c r="D17" s="1009" t="s">
        <v>337</v>
      </c>
      <c r="E17" s="1010" t="s">
        <v>824</v>
      </c>
      <c r="F17" s="1006" t="s">
        <v>825</v>
      </c>
      <c r="G17" s="873"/>
      <c r="H17" s="162"/>
      <c r="I17" s="873"/>
      <c r="J17" s="162"/>
      <c r="K17" s="345"/>
      <c r="L17" s="776"/>
      <c r="X17" s="814">
        <v>0</v>
      </c>
    </row>
    <row s="2774" customFormat="1" customHeight="1" ht="33.75">
      <c r="A18" s="2448"/>
      <c r="B18" s="567"/>
      <c r="D18" s="1009" t="s">
        <v>339</v>
      </c>
      <c r="E18" s="1010" t="s">
        <v>826</v>
      </c>
      <c r="F18" s="1006" t="s">
        <v>577</v>
      </c>
      <c r="G18" s="736"/>
      <c r="H18" s="162"/>
      <c r="I18" s="736"/>
      <c r="J18" s="162"/>
      <c r="K18" s="345"/>
      <c r="L18" s="776"/>
      <c r="X18" s="814">
        <v>0</v>
      </c>
    </row>
    <row customHeight="1" ht="101.25">
      <c r="A19" s="2448"/>
      <c r="D19" s="1009" t="s">
        <v>91</v>
      </c>
      <c r="E19" s="335" t="s">
        <v>827</v>
      </c>
      <c r="F19" s="716" t="s">
        <v>552</v>
      </c>
      <c r="G19" s="719"/>
      <c r="H19" s="718"/>
      <c r="I19" s="1011"/>
      <c r="J19" s="718"/>
      <c r="K19" s="345" t="s">
        <v>828</v>
      </c>
      <c r="L19" s="776"/>
      <c r="X19" s="561">
        <v>0</v>
      </c>
    </row>
    <row s="2774" customFormat="1" customHeight="1" ht="18.75">
      <c r="A20" s="2448"/>
      <c r="C20" s="1012"/>
      <c r="D20" s="1009" t="s">
        <v>759</v>
      </c>
      <c r="E20" s="1010" t="s">
        <v>829</v>
      </c>
      <c r="F20" s="1006" t="s">
        <v>311</v>
      </c>
      <c r="G20" s="1006" t="s">
        <v>311</v>
      </c>
      <c r="H20" s="1005" t="s">
        <v>311</v>
      </c>
      <c r="I20" s="1006" t="s">
        <v>311</v>
      </c>
      <c r="J20" s="1005" t="s">
        <v>311</v>
      </c>
      <c r="K20" s="1004"/>
      <c r="L20" s="776"/>
      <c r="W20" s="731"/>
      <c r="X20" s="814">
        <v>0</v>
      </c>
    </row>
    <row s="2774" customFormat="1" customHeight="1" ht="33.75">
      <c r="A21" s="2448"/>
      <c r="C21" s="1012"/>
      <c r="D21" s="1009" t="s">
        <v>762</v>
      </c>
      <c r="E21" s="632" t="s">
        <v>830</v>
      </c>
      <c r="F21" s="1006" t="s">
        <v>831</v>
      </c>
      <c r="G21" s="736"/>
      <c r="H21" s="162"/>
      <c r="I21" s="736"/>
      <c r="J21" s="162"/>
      <c r="K21" s="1004"/>
      <c r="L21" s="776"/>
      <c r="W21" s="731"/>
      <c r="X21" s="814">
        <v>0</v>
      </c>
    </row>
    <row s="2774" customFormat="1" customHeight="1" ht="33.75">
      <c r="A22" s="2448"/>
      <c r="C22" s="1012"/>
      <c r="D22" s="1009" t="s">
        <v>765</v>
      </c>
      <c r="E22" s="632" t="s">
        <v>832</v>
      </c>
      <c r="F22" s="1006" t="s">
        <v>833</v>
      </c>
      <c r="G22" s="736"/>
      <c r="H22" s="162"/>
      <c r="I22" s="736"/>
      <c r="J22" s="162"/>
      <c r="K22" s="1004"/>
      <c r="L22" s="776"/>
      <c r="W22" s="731"/>
      <c r="X22" s="814">
        <v>0</v>
      </c>
    </row>
    <row s="2774" customFormat="1" customHeight="1" ht="22.5">
      <c r="A23" s="2448"/>
      <c r="C23" s="1012"/>
      <c r="D23" s="1009" t="s">
        <v>801</v>
      </c>
      <c r="E23" s="1010" t="s">
        <v>834</v>
      </c>
      <c r="F23" s="1006" t="s">
        <v>311</v>
      </c>
      <c r="G23" s="1006" t="s">
        <v>311</v>
      </c>
      <c r="H23" s="1005" t="s">
        <v>311</v>
      </c>
      <c r="I23" s="1006" t="s">
        <v>311</v>
      </c>
      <c r="J23" s="1005" t="s">
        <v>311</v>
      </c>
      <c r="K23" s="1004"/>
      <c r="L23" s="776"/>
      <c r="W23" s="731"/>
      <c r="X23" s="814">
        <v>0</v>
      </c>
    </row>
    <row s="2774" customFormat="1" customHeight="1" ht="22.5">
      <c r="A24" s="2448"/>
      <c r="C24" s="1012"/>
      <c r="D24" s="1009" t="s">
        <v>835</v>
      </c>
      <c r="E24" s="632" t="s">
        <v>836</v>
      </c>
      <c r="F24" s="1006" t="s">
        <v>837</v>
      </c>
      <c r="G24" s="736"/>
      <c r="H24" s="742"/>
      <c r="I24" s="736"/>
      <c r="J24" s="742"/>
      <c r="K24" s="1004"/>
      <c r="L24" s="776"/>
      <c r="W24" s="731"/>
      <c r="X24" s="814">
        <v>0</v>
      </c>
    </row>
    <row s="2774" customFormat="1" customHeight="1" ht="22.5">
      <c r="A25" s="2448"/>
      <c r="C25" s="1012"/>
      <c r="D25" s="1009" t="s">
        <v>838</v>
      </c>
      <c r="E25" s="632" t="s">
        <v>839</v>
      </c>
      <c r="F25" s="1006" t="s">
        <v>311</v>
      </c>
      <c r="G25" s="1006" t="s">
        <v>311</v>
      </c>
      <c r="H25" s="1005" t="s">
        <v>311</v>
      </c>
      <c r="I25" s="1006" t="s">
        <v>311</v>
      </c>
      <c r="J25" s="1005" t="s">
        <v>311</v>
      </c>
      <c r="K25" s="1004"/>
      <c r="L25" s="776"/>
      <c r="W25" s="731"/>
      <c r="X25" s="814">
        <v>0</v>
      </c>
    </row>
    <row s="2774" customFormat="1" customHeight="1" ht="18.75">
      <c r="A26" s="2448"/>
      <c r="C26" s="1012"/>
      <c r="D26" s="1009" t="s">
        <v>840</v>
      </c>
      <c r="E26" s="609" t="s">
        <v>841</v>
      </c>
      <c r="F26" s="1006" t="s">
        <v>842</v>
      </c>
      <c r="G26" s="736"/>
      <c r="H26" s="742"/>
      <c r="I26" s="736"/>
      <c r="J26" s="742"/>
      <c r="K26" s="1004"/>
      <c r="L26" s="776"/>
      <c r="W26" s="731"/>
      <c r="X26" s="814">
        <v>0</v>
      </c>
    </row>
    <row s="2774" customFormat="1" customHeight="1" ht="18.75">
      <c r="A27" s="2448"/>
      <c r="C27" s="1012"/>
      <c r="D27" s="1009" t="s">
        <v>843</v>
      </c>
      <c r="E27" s="609" t="s">
        <v>844</v>
      </c>
      <c r="F27" s="1006" t="s">
        <v>845</v>
      </c>
      <c r="G27" s="736"/>
      <c r="H27" s="742"/>
      <c r="I27" s="736"/>
      <c r="J27" s="742"/>
      <c r="K27" s="1004"/>
      <c r="L27" s="776"/>
      <c r="W27" s="731"/>
      <c r="X27" s="814">
        <v>0</v>
      </c>
    </row>
    <row s="2774" customFormat="1" customHeight="1" ht="18.75">
      <c r="A28" s="2448"/>
      <c r="C28" s="1012"/>
      <c r="D28" s="1009" t="s">
        <v>846</v>
      </c>
      <c r="E28" s="632" t="s">
        <v>847</v>
      </c>
      <c r="F28" s="1006" t="s">
        <v>311</v>
      </c>
      <c r="G28" s="1006" t="s">
        <v>311</v>
      </c>
      <c r="H28" s="1005" t="s">
        <v>311</v>
      </c>
      <c r="I28" s="1006" t="s">
        <v>311</v>
      </c>
      <c r="J28" s="1005" t="s">
        <v>311</v>
      </c>
      <c r="K28" s="1004"/>
      <c r="L28" s="776"/>
      <c r="W28" s="731"/>
      <c r="X28" s="814">
        <v>0</v>
      </c>
    </row>
    <row s="2774" customFormat="1" customHeight="1" ht="18.75">
      <c r="A29" s="2448"/>
      <c r="C29" s="1012"/>
      <c r="D29" s="1009" t="s">
        <v>848</v>
      </c>
      <c r="E29" s="609" t="s">
        <v>841</v>
      </c>
      <c r="F29" s="1006" t="s">
        <v>849</v>
      </c>
      <c r="G29" s="736"/>
      <c r="H29" s="742"/>
      <c r="I29" s="736"/>
      <c r="J29" s="742"/>
      <c r="K29" s="1004"/>
      <c r="L29" s="776"/>
      <c r="W29" s="731"/>
      <c r="X29" s="814">
        <v>0</v>
      </c>
    </row>
    <row s="2774" customFormat="1" customHeight="1" ht="18.75">
      <c r="A30" s="2448"/>
      <c r="C30" s="1012"/>
      <c r="D30" s="1009" t="s">
        <v>850</v>
      </c>
      <c r="E30" s="609" t="s">
        <v>851</v>
      </c>
      <c r="F30" s="1006" t="s">
        <v>852</v>
      </c>
      <c r="G30" s="736"/>
      <c r="H30" s="742"/>
      <c r="I30" s="736"/>
      <c r="J30" s="742"/>
      <c r="K30" s="1004"/>
      <c r="L30" s="776"/>
      <c r="W30" s="731"/>
      <c r="X30" s="814">
        <v>0</v>
      </c>
    </row>
    <row customHeight="1" ht="126.75">
      <c r="A31" s="2448"/>
      <c r="D31" s="1009" t="s">
        <v>111</v>
      </c>
      <c r="E31" s="335" t="s">
        <v>853</v>
      </c>
      <c r="F31" s="716" t="s">
        <v>564</v>
      </c>
      <c r="G31" s="613"/>
      <c r="H31" s="718"/>
      <c r="I31" s="613"/>
      <c r="J31" s="718"/>
      <c r="K31" s="345" t="s">
        <v>854</v>
      </c>
      <c r="L31" s="776"/>
      <c r="X31" s="561">
        <v>0</v>
      </c>
    </row>
    <row customHeight="1" ht="56.25">
      <c r="A32" s="2448"/>
      <c r="D32" s="1009" t="s">
        <v>92</v>
      </c>
      <c r="E32" s="335" t="s">
        <v>855</v>
      </c>
      <c r="F32" s="595" t="s">
        <v>825</v>
      </c>
      <c r="G32" s="613"/>
      <c r="H32" s="718"/>
      <c r="I32" s="613"/>
      <c r="J32" s="718"/>
      <c r="K32" s="345" t="s">
        <v>856</v>
      </c>
      <c r="L32" s="776"/>
      <c r="X32" s="561">
        <v>0</v>
      </c>
    </row>
    <row customHeight="1" ht="11.25">
      <c r="A33" s="2448"/>
      <c r="E33" s="720"/>
      <c r="F33" s="237"/>
      <c r="G33" s="237"/>
      <c r="H33" s="237"/>
      <c r="I33" s="237"/>
      <c r="J33" s="237"/>
      <c r="K33" s="237"/>
      <c r="X33" s="561">
        <v>0</v>
      </c>
    </row>
    <row customHeight="1" ht="12.75">
      <c r="A34" s="2448"/>
      <c r="D34" s="121">
        <v>1</v>
      </c>
      <c r="E34" s="391" t="s">
        <v>857</v>
      </c>
      <c r="X34" s="561">
        <v>0</v>
      </c>
    </row>
    <row customHeight="1" ht="11.25">
      <c r="A35" s="2448"/>
      <c r="D35" s="425"/>
      <c r="E35" s="391" t="s">
        <v>858</v>
      </c>
      <c r="X35" s="561">
        <v>0</v>
      </c>
    </row>
    <row s="2774" customFormat="1" customHeight="1" ht="11.549999999999999">
      <c r="A36" s="1089"/>
      <c r="B36" s="574"/>
      <c r="D36" s="1090"/>
      <c r="E36" s="1091"/>
      <c r="X36" s="565">
        <v>11</v>
      </c>
    </row>
    <row s="2774" customFormat="1" customHeight="1" ht="22.5" hidden="1">
      <c r="A37" s="2448" t="s">
        <v>859</v>
      </c>
      <c r="B37" s="567"/>
      <c r="D37" s="1009">
        <v>1</v>
      </c>
      <c r="E37" s="763" t="s">
        <v>860</v>
      </c>
      <c r="F37" s="716" t="s">
        <v>815</v>
      </c>
      <c r="G37" s="613"/>
      <c r="H37" s="575"/>
      <c r="I37" s="613"/>
      <c r="J37" s="575"/>
      <c r="K37" s="345" t="s">
        <v>861</v>
      </c>
      <c r="X37" s="814">
        <v>0</v>
      </c>
    </row>
    <row s="2774" customFormat="1" customHeight="1" ht="22.5" hidden="1">
      <c r="A38" s="2448"/>
      <c r="B38" s="567"/>
      <c r="D38" s="725" t="s">
        <v>110</v>
      </c>
      <c r="E38" s="1088" t="s">
        <v>862</v>
      </c>
      <c r="F38" s="1092" t="s">
        <v>552</v>
      </c>
      <c r="G38" s="1092" t="s">
        <v>552</v>
      </c>
      <c r="H38" s="1086"/>
      <c r="I38" s="1092" t="s">
        <v>552</v>
      </c>
      <c r="J38" s="1086"/>
      <c r="K38" s="1087"/>
      <c r="X38" s="814">
        <v>0</v>
      </c>
    </row>
    <row s="2774" customFormat="1" customHeight="1" ht="33.75" hidden="1">
      <c r="A39" s="2448"/>
      <c r="B39" s="567"/>
      <c r="D39" s="721" t="s">
        <v>717</v>
      </c>
      <c r="E39" s="779" t="s">
        <v>863</v>
      </c>
      <c r="F39" s="716" t="s">
        <v>864</v>
      </c>
      <c r="G39" s="724"/>
      <c r="H39" s="1079"/>
      <c r="I39" s="724"/>
      <c r="J39" s="1079"/>
      <c r="K39" s="345" t="s">
        <v>865</v>
      </c>
      <c r="X39" s="814">
        <v>0</v>
      </c>
    </row>
    <row s="2774" customFormat="1" customHeight="1" ht="33.75" hidden="1">
      <c r="A40" s="2448"/>
      <c r="B40" s="567"/>
      <c r="D40" s="721" t="s">
        <v>720</v>
      </c>
      <c r="E40" s="779" t="s">
        <v>866</v>
      </c>
      <c r="F40" s="1083" t="s">
        <v>867</v>
      </c>
      <c r="G40" s="797"/>
      <c r="H40" s="1079"/>
      <c r="I40" s="797"/>
      <c r="J40" s="1079"/>
      <c r="K40" s="345" t="s">
        <v>868</v>
      </c>
      <c r="X40" s="814">
        <v>0</v>
      </c>
    </row>
    <row s="2774" customFormat="1" customHeight="1" ht="22.5" hidden="1">
      <c r="A41" s="2448"/>
      <c r="B41" s="567"/>
      <c r="D41" s="721" t="s">
        <v>90</v>
      </c>
      <c r="E41" s="778" t="s">
        <v>869</v>
      </c>
      <c r="F41" s="716" t="s">
        <v>552</v>
      </c>
      <c r="G41" s="716" t="s">
        <v>552</v>
      </c>
      <c r="H41" s="1080"/>
      <c r="I41" s="716" t="s">
        <v>552</v>
      </c>
      <c r="J41" s="1080"/>
      <c r="K41" s="358"/>
      <c r="X41" s="814">
        <v>0</v>
      </c>
    </row>
    <row s="2774" customFormat="1" customHeight="1" ht="45" hidden="1">
      <c r="A42" s="2448"/>
      <c r="B42" s="567"/>
      <c r="D42" s="721" t="s">
        <v>329</v>
      </c>
      <c r="E42" s="779" t="s">
        <v>870</v>
      </c>
      <c r="F42" s="716" t="s">
        <v>564</v>
      </c>
      <c r="G42" s="613"/>
      <c r="H42" s="1080"/>
      <c r="I42" s="613"/>
      <c r="J42" s="1080"/>
      <c r="K42" s="358" t="s">
        <v>871</v>
      </c>
      <c r="X42" s="814">
        <v>0</v>
      </c>
    </row>
    <row s="2774" customFormat="1" customHeight="1" ht="45" hidden="1">
      <c r="A43" s="2448"/>
      <c r="B43" s="567"/>
      <c r="D43" s="721" t="s">
        <v>337</v>
      </c>
      <c r="E43" s="723" t="s">
        <v>872</v>
      </c>
      <c r="F43" s="1084" t="s">
        <v>564</v>
      </c>
      <c r="G43" s="798"/>
      <c r="H43" s="1079"/>
      <c r="I43" s="798"/>
      <c r="J43" s="1079"/>
      <c r="K43" s="358" t="s">
        <v>873</v>
      </c>
      <c r="X43" s="814">
        <v>0</v>
      </c>
    </row>
    <row s="2774" customFormat="1" customHeight="1" ht="11.25" hidden="1">
      <c r="A44" s="2448"/>
      <c r="B44" s="567"/>
      <c r="D44" s="721" t="s">
        <v>91</v>
      </c>
      <c r="E44" s="722" t="s">
        <v>874</v>
      </c>
      <c r="F44" s="716" t="s">
        <v>864</v>
      </c>
      <c r="G44" s="724"/>
      <c r="H44" s="1079"/>
      <c r="I44" s="724"/>
      <c r="J44" s="1079"/>
      <c r="K44" s="345"/>
      <c r="X44" s="814">
        <v>0</v>
      </c>
    </row>
    <row s="2774" customFormat="1" customHeight="1" ht="11.25" hidden="1">
      <c r="A45" s="2448"/>
      <c r="B45" s="567"/>
      <c r="D45" s="721" t="s">
        <v>759</v>
      </c>
      <c r="E45" s="723" t="s">
        <v>875</v>
      </c>
      <c r="F45" s="716" t="s">
        <v>864</v>
      </c>
      <c r="G45" s="724"/>
      <c r="H45" s="1079"/>
      <c r="I45" s="724"/>
      <c r="J45" s="1079"/>
      <c r="K45" s="345"/>
      <c r="X45" s="814">
        <v>0</v>
      </c>
    </row>
    <row s="2774" customFormat="1" customHeight="1" ht="11.25" hidden="1">
      <c r="A46" s="2448"/>
      <c r="B46" s="567"/>
      <c r="D46" s="721" t="s">
        <v>801</v>
      </c>
      <c r="E46" s="723" t="s">
        <v>876</v>
      </c>
      <c r="F46" s="716" t="s">
        <v>864</v>
      </c>
      <c r="G46" s="724"/>
      <c r="H46" s="1079"/>
      <c r="I46" s="724"/>
      <c r="J46" s="1079"/>
      <c r="K46" s="345"/>
      <c r="X46" s="814">
        <v>0</v>
      </c>
    </row>
    <row s="2774" customFormat="1" customHeight="1" ht="11.25" hidden="1">
      <c r="A47" s="2448"/>
      <c r="B47" s="567"/>
      <c r="D47" s="721" t="s">
        <v>804</v>
      </c>
      <c r="E47" s="723" t="s">
        <v>877</v>
      </c>
      <c r="F47" s="716" t="s">
        <v>864</v>
      </c>
      <c r="G47" s="724"/>
      <c r="H47" s="1079"/>
      <c r="I47" s="724"/>
      <c r="J47" s="1079"/>
      <c r="K47" s="345"/>
      <c r="X47" s="814">
        <v>0</v>
      </c>
    </row>
    <row s="2774" customFormat="1" customHeight="1" ht="11.25" hidden="1">
      <c r="A48" s="2448"/>
      <c r="B48" s="567"/>
      <c r="D48" s="721" t="s">
        <v>878</v>
      </c>
      <c r="E48" s="727" t="s">
        <v>879</v>
      </c>
      <c r="F48" s="716" t="s">
        <v>864</v>
      </c>
      <c r="G48" s="724"/>
      <c r="H48" s="1079"/>
      <c r="I48" s="724"/>
      <c r="J48" s="1079"/>
      <c r="K48" s="345"/>
      <c r="X48" s="814">
        <v>0</v>
      </c>
    </row>
    <row s="2774" customFormat="1" customHeight="1" ht="11.25" hidden="1">
      <c r="A49" s="2448"/>
      <c r="B49" s="567"/>
      <c r="D49" s="721" t="s">
        <v>880</v>
      </c>
      <c r="E49" s="727" t="s">
        <v>881</v>
      </c>
      <c r="F49" s="716" t="s">
        <v>864</v>
      </c>
      <c r="G49" s="724"/>
      <c r="H49" s="1079"/>
      <c r="I49" s="724"/>
      <c r="J49" s="1079"/>
      <c r="K49" s="345"/>
      <c r="X49" s="814">
        <v>0</v>
      </c>
    </row>
    <row s="2774" customFormat="1" customHeight="1" ht="11.25" hidden="1">
      <c r="A50" s="2448"/>
      <c r="B50" s="567"/>
      <c r="D50" s="721" t="s">
        <v>882</v>
      </c>
      <c r="E50" s="723" t="s">
        <v>883</v>
      </c>
      <c r="F50" s="716" t="s">
        <v>864</v>
      </c>
      <c r="G50" s="724"/>
      <c r="H50" s="1079"/>
      <c r="I50" s="724"/>
      <c r="J50" s="1079"/>
      <c r="K50" s="345"/>
      <c r="X50" s="814">
        <v>0</v>
      </c>
    </row>
    <row s="2774" customFormat="1" customHeight="1" ht="11.25" hidden="1">
      <c r="A51" s="2448"/>
      <c r="B51" s="567"/>
      <c r="D51" s="721" t="s">
        <v>884</v>
      </c>
      <c r="E51" s="723" t="s">
        <v>885</v>
      </c>
      <c r="F51" s="716" t="s">
        <v>864</v>
      </c>
      <c r="G51" s="724"/>
      <c r="H51" s="1079"/>
      <c r="I51" s="724"/>
      <c r="J51" s="1079"/>
      <c r="K51" s="345"/>
      <c r="X51" s="814">
        <v>0</v>
      </c>
    </row>
    <row s="2774" customFormat="1" customHeight="1" ht="45" hidden="1">
      <c r="A52" s="2448"/>
      <c r="B52" s="567"/>
      <c r="D52" s="721" t="s">
        <v>111</v>
      </c>
      <c r="E52" s="722" t="s">
        <v>886</v>
      </c>
      <c r="F52" s="716" t="s">
        <v>864</v>
      </c>
      <c r="G52" s="724"/>
      <c r="H52" s="1079"/>
      <c r="I52" s="724"/>
      <c r="J52" s="1079"/>
      <c r="K52" s="345"/>
      <c r="X52" s="814">
        <v>0</v>
      </c>
    </row>
    <row s="2774" customFormat="1" customHeight="1" ht="11.25" hidden="1">
      <c r="A53" s="2448"/>
      <c r="B53" s="567"/>
      <c r="D53" s="721" t="s">
        <v>318</v>
      </c>
      <c r="E53" s="723" t="s">
        <v>875</v>
      </c>
      <c r="F53" s="716" t="s">
        <v>864</v>
      </c>
      <c r="G53" s="724"/>
      <c r="H53" s="1079"/>
      <c r="I53" s="724"/>
      <c r="J53" s="1079"/>
      <c r="K53" s="345"/>
      <c r="X53" s="814">
        <v>0</v>
      </c>
    </row>
    <row s="2774" customFormat="1" customHeight="1" ht="11.25" hidden="1">
      <c r="A54" s="2448"/>
      <c r="B54" s="567"/>
      <c r="D54" s="721" t="s">
        <v>887</v>
      </c>
      <c r="E54" s="723" t="s">
        <v>876</v>
      </c>
      <c r="F54" s="716" t="s">
        <v>864</v>
      </c>
      <c r="G54" s="724"/>
      <c r="H54" s="1079"/>
      <c r="I54" s="724"/>
      <c r="J54" s="1079"/>
      <c r="K54" s="345"/>
      <c r="X54" s="814">
        <v>0</v>
      </c>
    </row>
    <row s="2774" customFormat="1" customHeight="1" ht="11.25" hidden="1">
      <c r="A55" s="2448"/>
      <c r="B55" s="567"/>
      <c r="D55" s="721" t="s">
        <v>888</v>
      </c>
      <c r="E55" s="723" t="s">
        <v>877</v>
      </c>
      <c r="F55" s="716" t="s">
        <v>864</v>
      </c>
      <c r="G55" s="724"/>
      <c r="H55" s="1079"/>
      <c r="I55" s="724"/>
      <c r="J55" s="1079"/>
      <c r="K55" s="345"/>
      <c r="X55" s="814">
        <v>0</v>
      </c>
    </row>
    <row s="2774" customFormat="1" customHeight="1" ht="11.25" hidden="1">
      <c r="A56" s="2448"/>
      <c r="B56" s="567"/>
      <c r="D56" s="721" t="s">
        <v>889</v>
      </c>
      <c r="E56" s="727" t="s">
        <v>879</v>
      </c>
      <c r="F56" s="716" t="s">
        <v>864</v>
      </c>
      <c r="G56" s="724"/>
      <c r="H56" s="1079"/>
      <c r="I56" s="724"/>
      <c r="J56" s="1079"/>
      <c r="K56" s="345"/>
      <c r="X56" s="814">
        <v>0</v>
      </c>
    </row>
    <row s="2774" customFormat="1" customHeight="1" ht="11.25" hidden="1">
      <c r="A57" s="2448"/>
      <c r="B57" s="567"/>
      <c r="D57" s="721" t="s">
        <v>890</v>
      </c>
      <c r="E57" s="727" t="s">
        <v>881</v>
      </c>
      <c r="F57" s="716" t="s">
        <v>864</v>
      </c>
      <c r="G57" s="724"/>
      <c r="H57" s="1079"/>
      <c r="I57" s="724"/>
      <c r="J57" s="1079"/>
      <c r="K57" s="345"/>
      <c r="X57" s="814">
        <v>0</v>
      </c>
    </row>
    <row s="2774" customFormat="1" customHeight="1" ht="11.25" hidden="1">
      <c r="A58" s="2448"/>
      <c r="B58" s="567"/>
      <c r="D58" s="721" t="s">
        <v>891</v>
      </c>
      <c r="E58" s="723" t="s">
        <v>883</v>
      </c>
      <c r="F58" s="716" t="s">
        <v>864</v>
      </c>
      <c r="G58" s="724"/>
      <c r="H58" s="1079"/>
      <c r="I58" s="724"/>
      <c r="J58" s="1079"/>
      <c r="K58" s="345"/>
      <c r="X58" s="814">
        <v>0</v>
      </c>
    </row>
    <row s="2774" customFormat="1" customHeight="1" ht="11.25" hidden="1">
      <c r="A59" s="2448"/>
      <c r="B59" s="567"/>
      <c r="D59" s="721" t="s">
        <v>892</v>
      </c>
      <c r="E59" s="723" t="s">
        <v>885</v>
      </c>
      <c r="F59" s="716" t="s">
        <v>864</v>
      </c>
      <c r="G59" s="724"/>
      <c r="H59" s="1079"/>
      <c r="I59" s="724"/>
      <c r="J59" s="1079"/>
      <c r="K59" s="345"/>
      <c r="X59" s="814">
        <v>0</v>
      </c>
    </row>
    <row s="2774" customFormat="1" customHeight="1" ht="33.75" hidden="1">
      <c r="A60" s="2448"/>
      <c r="B60" s="567"/>
      <c r="D60" s="721" t="s">
        <v>92</v>
      </c>
      <c r="E60" s="722" t="s">
        <v>893</v>
      </c>
      <c r="F60" s="777" t="s">
        <v>564</v>
      </c>
      <c r="G60" s="798"/>
      <c r="H60" s="1079"/>
      <c r="I60" s="798"/>
      <c r="J60" s="1079"/>
      <c r="K60" s="358" t="s">
        <v>894</v>
      </c>
      <c r="X60" s="814">
        <v>0</v>
      </c>
    </row>
    <row s="2774" customFormat="1" customHeight="1" ht="33.75" hidden="1">
      <c r="A61" s="2448"/>
      <c r="B61" s="567"/>
      <c r="D61" s="721" t="s">
        <v>93</v>
      </c>
      <c r="E61" s="722" t="s">
        <v>895</v>
      </c>
      <c r="F61" s="782" t="s">
        <v>825</v>
      </c>
      <c r="G61" s="724"/>
      <c r="H61" s="1079"/>
      <c r="I61" s="724"/>
      <c r="J61" s="1079"/>
      <c r="K61" s="345"/>
      <c r="X61" s="814">
        <v>0</v>
      </c>
    </row>
    <row s="2774" customFormat="1" customHeight="1" ht="22.5" hidden="1">
      <c r="A62" s="2448"/>
      <c r="B62" s="567" t="s">
        <v>594</v>
      </c>
      <c r="D62" s="721" t="s">
        <v>112</v>
      </c>
      <c r="E62" s="722" t="s">
        <v>896</v>
      </c>
      <c r="F62" s="782" t="s">
        <v>311</v>
      </c>
      <c r="G62" s="438"/>
      <c r="H62" s="1079"/>
      <c r="I62" s="438"/>
      <c r="J62" s="1079"/>
      <c r="K62" s="345" t="s">
        <v>637</v>
      </c>
      <c r="X62" s="814">
        <v>0</v>
      </c>
    </row>
    <row s="2774" customFormat="1" customHeight="1" ht="45" hidden="1">
      <c r="A63" s="2448"/>
      <c r="B63" s="567" t="s">
        <v>594</v>
      </c>
      <c r="D63" s="721" t="s">
        <v>897</v>
      </c>
      <c r="E63" s="723" t="s">
        <v>898</v>
      </c>
      <c r="F63" s="777" t="s">
        <v>311</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110</v>
      </c>
      <c r="E66" s="763" t="s">
        <v>902</v>
      </c>
      <c r="F66" s="716" t="s">
        <v>552</v>
      </c>
      <c r="G66" s="716" t="s">
        <v>552</v>
      </c>
      <c r="H66" s="575"/>
      <c r="I66" s="716" t="s">
        <v>552</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312</v>
      </c>
      <c r="E68" s="1010" t="s">
        <v>904</v>
      </c>
      <c r="F68" s="716" t="s">
        <v>867</v>
      </c>
      <c r="G68" s="783"/>
      <c r="H68" s="575"/>
      <c r="I68" s="783"/>
      <c r="J68" s="575"/>
      <c r="K68" s="345"/>
      <c r="X68" s="814">
        <v>0</v>
      </c>
    </row>
    <row s="2774" customFormat="1" customHeight="1" ht="22.5" hidden="1">
      <c r="A69" s="2448"/>
      <c r="B69" s="567"/>
      <c r="D69" s="799" t="s">
        <v>315</v>
      </c>
      <c r="E69" s="1010" t="s">
        <v>905</v>
      </c>
      <c r="F69" s="777" t="s">
        <v>564</v>
      </c>
      <c r="G69" s="798"/>
      <c r="H69" s="575"/>
      <c r="I69" s="798"/>
      <c r="J69" s="575"/>
      <c r="K69" s="345"/>
      <c r="X69" s="814">
        <v>0</v>
      </c>
    </row>
    <row s="2774" customFormat="1" customHeight="1" ht="22.5" hidden="1">
      <c r="A70" s="2448"/>
      <c r="B70" s="567"/>
      <c r="D70" s="799" t="s">
        <v>734</v>
      </c>
      <c r="E70" s="1010" t="s">
        <v>906</v>
      </c>
      <c r="F70" s="777" t="s">
        <v>564</v>
      </c>
      <c r="G70" s="798"/>
      <c r="H70" s="575"/>
      <c r="I70" s="798"/>
      <c r="J70" s="575"/>
      <c r="K70" s="345"/>
      <c r="X70" s="814">
        <v>0</v>
      </c>
    </row>
    <row s="2774" customFormat="1" customHeight="1" ht="22.5" hidden="1">
      <c r="A71" s="2448"/>
      <c r="B71" s="567"/>
      <c r="D71" s="721" t="s">
        <v>90</v>
      </c>
      <c r="E71" s="722" t="s">
        <v>907</v>
      </c>
      <c r="F71" s="716" t="s">
        <v>867</v>
      </c>
      <c r="G71" s="613"/>
      <c r="H71" s="1086"/>
      <c r="I71" s="613"/>
      <c r="J71" s="1086"/>
      <c r="K71" s="358"/>
      <c r="X71" s="814">
        <v>0</v>
      </c>
    </row>
    <row s="2774" customFormat="1" customHeight="1" ht="56.25" hidden="1">
      <c r="A72" s="2448"/>
      <c r="B72" s="567"/>
      <c r="D72" s="721" t="s">
        <v>91</v>
      </c>
      <c r="E72" s="722" t="s">
        <v>908</v>
      </c>
      <c r="F72" s="777" t="s">
        <v>564</v>
      </c>
      <c r="G72" s="798"/>
      <c r="H72" s="1079"/>
      <c r="I72" s="798"/>
      <c r="J72" s="1079"/>
      <c r="K72" s="358"/>
      <c r="X72" s="814">
        <v>0</v>
      </c>
    </row>
    <row s="2774" customFormat="1" customHeight="1" ht="33.75" hidden="1">
      <c r="A73" s="2448"/>
      <c r="B73" s="567"/>
      <c r="D73" s="721" t="s">
        <v>111</v>
      </c>
      <c r="E73" s="722" t="s">
        <v>909</v>
      </c>
      <c r="F73" s="782" t="s">
        <v>825</v>
      </c>
      <c r="G73" s="724"/>
      <c r="H73" s="1079"/>
      <c r="I73" s="724"/>
      <c r="J73" s="1079"/>
      <c r="K73" s="345"/>
      <c r="X73" s="814">
        <v>0</v>
      </c>
    </row>
    <row s="2774" customFormat="1" customHeight="1" ht="22.5" hidden="1">
      <c r="A74" s="2448"/>
      <c r="B74" s="567" t="s">
        <v>594</v>
      </c>
      <c r="D74" s="721" t="s">
        <v>92</v>
      </c>
      <c r="E74" s="722" t="s">
        <v>910</v>
      </c>
      <c r="F74" s="782" t="s">
        <v>311</v>
      </c>
      <c r="G74" s="438"/>
      <c r="H74" s="1079"/>
      <c r="I74" s="438"/>
      <c r="J74" s="1079"/>
      <c r="K74" s="345" t="s">
        <v>637</v>
      </c>
      <c r="X74" s="814">
        <v>0</v>
      </c>
    </row>
    <row s="2774" customFormat="1" customHeight="1" ht="45" hidden="1">
      <c r="A75" s="2448"/>
      <c r="B75" s="567" t="s">
        <v>594</v>
      </c>
      <c r="D75" s="721" t="s">
        <v>658</v>
      </c>
      <c r="E75" s="723" t="s">
        <v>911</v>
      </c>
      <c r="F75" s="777" t="s">
        <v>311</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110</v>
      </c>
      <c r="E78" s="722" t="s">
        <v>915</v>
      </c>
      <c r="F78" s="777" t="s">
        <v>815</v>
      </c>
      <c r="G78" s="780"/>
      <c r="H78" s="1079"/>
      <c r="I78" s="780"/>
      <c r="J78" s="1079"/>
      <c r="K78" s="345" t="s">
        <v>916</v>
      </c>
      <c r="X78" s="814">
        <v>0</v>
      </c>
    </row>
    <row s="2774" customFormat="1" customHeight="1" ht="22.5" hidden="1">
      <c r="A79" s="2448"/>
      <c r="B79" s="567"/>
      <c r="D79" s="721" t="s">
        <v>90</v>
      </c>
      <c r="E79" s="778" t="s">
        <v>917</v>
      </c>
      <c r="F79" s="716" t="s">
        <v>864</v>
      </c>
      <c r="G79" s="780"/>
      <c r="H79" s="1079"/>
      <c r="I79" s="780"/>
      <c r="J79" s="1079"/>
      <c r="K79" s="345" t="s">
        <v>918</v>
      </c>
      <c r="X79" s="814">
        <v>0</v>
      </c>
    </row>
    <row s="2774" customFormat="1" customHeight="1" ht="11.25" hidden="1">
      <c r="A80" s="2448"/>
      <c r="B80" s="567"/>
      <c r="D80" s="721" t="s">
        <v>329</v>
      </c>
      <c r="E80" s="779" t="s">
        <v>919</v>
      </c>
      <c r="F80" s="716" t="s">
        <v>864</v>
      </c>
      <c r="G80" s="780"/>
      <c r="H80" s="1079"/>
      <c r="I80" s="780"/>
      <c r="J80" s="1079"/>
      <c r="K80" s="345"/>
      <c r="X80" s="814">
        <v>0</v>
      </c>
    </row>
    <row s="2774" customFormat="1" customHeight="1" ht="11.25" hidden="1">
      <c r="A81" s="2448"/>
      <c r="B81" s="567"/>
      <c r="D81" s="721" t="s">
        <v>337</v>
      </c>
      <c r="E81" s="779" t="s">
        <v>920</v>
      </c>
      <c r="F81" s="716" t="s">
        <v>864</v>
      </c>
      <c r="G81" s="780"/>
      <c r="H81" s="1079"/>
      <c r="I81" s="780"/>
      <c r="J81" s="1079"/>
      <c r="K81" s="345"/>
      <c r="X81" s="814">
        <v>0</v>
      </c>
    </row>
    <row s="2774" customFormat="1" customHeight="1" ht="11.25" hidden="1">
      <c r="A82" s="2448"/>
      <c r="B82" s="567"/>
      <c r="D82" s="721" t="s">
        <v>339</v>
      </c>
      <c r="E82" s="779" t="s">
        <v>921</v>
      </c>
      <c r="F82" s="716" t="s">
        <v>864</v>
      </c>
      <c r="G82" s="780"/>
      <c r="H82" s="1079"/>
      <c r="I82" s="780"/>
      <c r="J82" s="1079"/>
      <c r="K82" s="345"/>
      <c r="X82" s="814">
        <v>0</v>
      </c>
    </row>
    <row s="2774" customFormat="1" customHeight="1" ht="11.25" hidden="1">
      <c r="A83" s="2448"/>
      <c r="B83" s="567"/>
      <c r="D83" s="721" t="s">
        <v>341</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91</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111</v>
      </c>
      <c r="E95" s="722" t="s">
        <v>933</v>
      </c>
      <c r="F95" s="781" t="s">
        <v>564</v>
      </c>
      <c r="G95" s="783"/>
      <c r="H95" s="1079"/>
      <c r="I95" s="783"/>
      <c r="J95" s="1079"/>
      <c r="K95" s="345" t="s">
        <v>934</v>
      </c>
      <c r="X95" s="814">
        <v>0</v>
      </c>
    </row>
    <row s="2774" customFormat="1" customHeight="1" ht="33.75" hidden="1">
      <c r="A96" s="2448"/>
      <c r="B96" s="567"/>
      <c r="D96" s="721" t="s">
        <v>92</v>
      </c>
      <c r="E96" s="722" t="s">
        <v>935</v>
      </c>
      <c r="F96" s="782" t="s">
        <v>825</v>
      </c>
      <c r="G96" s="784"/>
      <c r="H96" s="1079"/>
      <c r="I96" s="784"/>
      <c r="J96" s="1079"/>
      <c r="K96" s="345"/>
      <c r="X96" s="814">
        <v>0</v>
      </c>
    </row>
    <row s="2774" customFormat="1" customHeight="1" ht="22.5" hidden="1">
      <c r="A97" s="2448"/>
      <c r="B97" s="567" t="s">
        <v>594</v>
      </c>
      <c r="D97" s="721" t="s">
        <v>93</v>
      </c>
      <c r="E97" s="722" t="s">
        <v>936</v>
      </c>
      <c r="F97" s="782" t="s">
        <v>311</v>
      </c>
      <c r="G97" s="441"/>
      <c r="H97" s="1079"/>
      <c r="I97" s="441"/>
      <c r="J97" s="1079"/>
      <c r="K97" s="345" t="s">
        <v>637</v>
      </c>
      <c r="X97" s="814">
        <v>0</v>
      </c>
    </row>
    <row s="2774" customFormat="1" customHeight="1" ht="45" hidden="1">
      <c r="A98" s="2448"/>
      <c r="B98" s="567" t="s">
        <v>594</v>
      </c>
      <c r="D98" s="721" t="s">
        <v>937</v>
      </c>
      <c r="E98" s="723" t="s">
        <v>938</v>
      </c>
      <c r="F98" s="777" t="s">
        <v>311</v>
      </c>
      <c r="G98" s="441"/>
      <c r="H98" s="1079"/>
      <c r="I98" s="441"/>
      <c r="J98" s="1079"/>
      <c r="K98" s="345" t="s">
        <v>637</v>
      </c>
      <c r="X98" s="814">
        <v>0</v>
      </c>
    </row>
    <row s="2774" customFormat="1" customHeight="1" ht="95.25" hidden="1">
      <c r="A99" s="2448"/>
      <c r="B99" s="567" t="s">
        <v>594</v>
      </c>
      <c r="D99" s="721" t="s">
        <v>112</v>
      </c>
      <c r="E99" s="722" t="s">
        <v>939</v>
      </c>
      <c r="F99" s="777" t="s">
        <v>311</v>
      </c>
      <c r="G99" s="441"/>
      <c r="H99" s="1079"/>
      <c r="I99" s="441"/>
      <c r="J99" s="1079"/>
      <c r="K99" s="345" t="s">
        <v>637</v>
      </c>
      <c r="X99" s="814">
        <v>0</v>
      </c>
    </row>
    <row s="2774" customFormat="1" customHeight="1" ht="22.5" hidden="1">
      <c r="A100" s="2448"/>
      <c r="B100" s="567" t="s">
        <v>594</v>
      </c>
      <c r="D100" s="721" t="s">
        <v>148</v>
      </c>
      <c r="E100" s="722" t="s">
        <v>940</v>
      </c>
      <c r="F100" s="777" t="s">
        <v>311</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FAD28-E431-DF44-DC49-AFF7903C6BF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6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503"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450</v>
      </c>
      <c r="D3" s="745" t="str">
        <f>B3&amp;".1"</f>
        <v>.1</v>
      </c>
      <c r="E3" s="746" t="s">
        <v>941</v>
      </c>
      <c r="F3" s="747" t="s">
        <v>311</v>
      </c>
      <c r="G3" s="742"/>
      <c r="H3" s="457"/>
      <c r="I3" s="742"/>
      <c r="J3" s="457"/>
      <c r="K3" s="345" t="s">
        <v>942</v>
      </c>
      <c r="V3" s="561">
        <v>0</v>
      </c>
    </row>
    <row customHeight="1" ht="15" hidden="1">
      <c r="A4" s="561"/>
      <c r="B4" s="2453"/>
      <c r="C4" s="2454"/>
      <c r="D4" s="745" t="str">
        <f>B3&amp;".2"</f>
        <v>.2</v>
      </c>
      <c r="E4" s="746" t="s">
        <v>943</v>
      </c>
      <c r="F4" s="747" t="s">
        <v>311</v>
      </c>
      <c r="G4" s="1794" t="s">
        <v>28</v>
      </c>
      <c r="H4" s="457"/>
      <c r="I4" s="1794" t="s">
        <v>28</v>
      </c>
      <c r="J4" s="457"/>
      <c r="K4" s="345" t="s">
        <v>944</v>
      </c>
      <c r="V4" s="561">
        <v>0</v>
      </c>
    </row>
    <row s="2848" customFormat="1" customHeight="1" ht="15" hidden="1">
      <c r="C5" s="728"/>
      <c r="U5" s="476"/>
      <c r="V5" s="473">
        <v>0</v>
      </c>
    </row>
    <row customHeight="1" ht="22.5" hidden="1">
      <c r="A6" s="561"/>
      <c r="B6" s="2453"/>
      <c r="C6" s="2454" t="s">
        <v>450</v>
      </c>
      <c r="D6" s="745" t="str">
        <f>B6&amp;".1"</f>
        <v>.1</v>
      </c>
      <c r="E6" s="746" t="s">
        <v>945</v>
      </c>
      <c r="F6" s="747" t="s">
        <v>311</v>
      </c>
      <c r="G6" s="742"/>
      <c r="H6" s="457"/>
      <c r="I6" s="742"/>
      <c r="J6" s="457"/>
      <c r="K6" s="345" t="s">
        <v>946</v>
      </c>
      <c r="V6" s="561">
        <v>0</v>
      </c>
    </row>
    <row customHeight="1" ht="15" hidden="1">
      <c r="A7" s="561"/>
      <c r="B7" s="2453"/>
      <c r="C7" s="2454"/>
      <c r="D7" s="745" t="str">
        <f>B6&amp;".2"</f>
        <v>.2</v>
      </c>
      <c r="E7" s="746" t="s">
        <v>943</v>
      </c>
      <c r="F7" s="747" t="s">
        <v>311</v>
      </c>
      <c r="G7" s="1794" t="s">
        <v>28</v>
      </c>
      <c r="H7" s="457"/>
      <c r="I7" s="1794" t="s">
        <v>28</v>
      </c>
      <c r="J7" s="457"/>
      <c r="K7" s="345" t="s">
        <v>944</v>
      </c>
      <c r="V7" s="561">
        <v>0</v>
      </c>
    </row>
    <row s="2848" customFormat="1" customHeight="1" ht="15" hidden="1">
      <c r="C8" s="728"/>
      <c r="U8" s="476"/>
      <c r="V8" s="473">
        <v>0</v>
      </c>
    </row>
    <row customHeight="1" ht="22.5" hidden="1">
      <c r="A9" s="561"/>
      <c r="B9" s="2453"/>
      <c r="C9" s="2454" t="s">
        <v>450</v>
      </c>
      <c r="D9" s="745" t="str">
        <f>B9&amp;".1"</f>
        <v>.1</v>
      </c>
      <c r="E9" s="746" t="s">
        <v>947</v>
      </c>
      <c r="F9" s="747" t="s">
        <v>311</v>
      </c>
      <c r="G9" s="753" t="s">
        <v>28</v>
      </c>
      <c r="H9" s="457" t="s">
        <v>28</v>
      </c>
      <c r="I9" s="753" t="s">
        <v>28</v>
      </c>
      <c r="J9" s="457" t="s">
        <v>28</v>
      </c>
      <c r="K9" s="345"/>
      <c r="V9" s="561">
        <v>0</v>
      </c>
    </row>
    <row customHeight="1" ht="15" hidden="1">
      <c r="A10" s="561"/>
      <c r="B10" s="2453"/>
      <c r="C10" s="2454"/>
      <c r="D10" s="745" t="str">
        <f>B9&amp;".2"</f>
        <v>.2</v>
      </c>
      <c r="E10" s="746" t="s">
        <v>948</v>
      </c>
      <c r="F10" s="747" t="s">
        <v>311</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311</v>
      </c>
      <c r="G11" s="1788" t="s">
        <v>28</v>
      </c>
      <c r="H11" s="457" t="s">
        <v>28</v>
      </c>
      <c r="I11" s="1788" t="s">
        <v>28</v>
      </c>
      <c r="J11" s="457" t="s">
        <v>28</v>
      </c>
      <c r="K11" s="345" t="s">
        <v>951</v>
      </c>
      <c r="V11" s="561">
        <v>0</v>
      </c>
    </row>
    <row s="2848" customFormat="1" customHeight="1" ht="15" hidden="1">
      <c r="C12" s="728"/>
      <c r="U12" s="476"/>
      <c r="V12" s="473">
        <v>0</v>
      </c>
    </row>
    <row customHeight="1" ht="33.75" hidden="1">
      <c r="A13" s="561"/>
      <c r="B13" s="2453"/>
      <c r="C13" s="2454" t="s">
        <v>450</v>
      </c>
      <c r="D13" s="745" t="str">
        <f>B13&amp;".1"</f>
        <v>.1</v>
      </c>
      <c r="E13" s="746" t="s">
        <v>952</v>
      </c>
      <c r="F13" s="747" t="s">
        <v>311</v>
      </c>
      <c r="G13" s="753" t="s">
        <v>28</v>
      </c>
      <c r="H13" s="457" t="s">
        <v>28</v>
      </c>
      <c r="I13" s="753" t="s">
        <v>28</v>
      </c>
      <c r="J13" s="457" t="s">
        <v>28</v>
      </c>
      <c r="K13" s="345" t="s">
        <v>953</v>
      </c>
      <c r="V13" s="561">
        <v>0</v>
      </c>
    </row>
    <row customHeight="1" ht="15" hidden="1">
      <c r="B14" s="2453"/>
      <c r="C14" s="2454"/>
      <c r="D14" s="745" t="str">
        <f>B13&amp;".2"</f>
        <v>.2</v>
      </c>
      <c r="E14" s="746" t="s">
        <v>954</v>
      </c>
      <c r="F14" s="747" t="s">
        <v>311</v>
      </c>
      <c r="G14" s="1788" t="s">
        <v>28</v>
      </c>
      <c r="H14" s="457" t="s">
        <v>28</v>
      </c>
      <c r="I14" s="1788" t="s">
        <v>28</v>
      </c>
      <c r="J14" s="457" t="s">
        <v>28</v>
      </c>
      <c r="K14" s="345" t="s">
        <v>955</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"Рыбинская генерация"</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572</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311</v>
      </c>
      <c r="G32" s="869" t="s">
        <v>311</v>
      </c>
      <c r="H32" s="869" t="s">
        <v>311</v>
      </c>
      <c r="I32" s="747" t="s">
        <v>311</v>
      </c>
      <c r="J32" s="747" t="s">
        <v>311</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958</v>
      </c>
      <c r="F34" s="876" t="s">
        <v>311</v>
      </c>
      <c r="G34" s="876" t="s">
        <v>311</v>
      </c>
      <c r="H34" s="876" t="s">
        <v>311</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311</v>
      </c>
      <c r="G36" s="870" t="s">
        <v>962</v>
      </c>
      <c r="H36" s="869" t="s">
        <v>311</v>
      </c>
      <c r="I36" s="580" t="s">
        <v>962</v>
      </c>
      <c r="J36" s="747" t="s">
        <v>311</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311</v>
      </c>
      <c r="G38" s="870" t="s">
        <v>962</v>
      </c>
      <c r="H38" s="871" t="s">
        <v>311</v>
      </c>
      <c r="I38" s="580" t="s">
        <v>962</v>
      </c>
      <c r="J38" s="577" t="s">
        <v>311</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E8688-0F59-58B8-0788-59143C36687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537"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"Рыбинская генерация"</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89</v>
      </c>
      <c r="R10" s="971" t="s">
        <v>983</v>
      </c>
      <c r="S10" s="971" t="s">
        <v>984</v>
      </c>
      <c r="T10" s="972" t="s">
        <v>985</v>
      </c>
      <c r="U10" s="971" t="s">
        <v>89</v>
      </c>
      <c r="V10" s="971" t="s">
        <v>986</v>
      </c>
      <c r="W10" s="971" t="s">
        <v>984</v>
      </c>
      <c r="X10" s="972" t="s">
        <v>985</v>
      </c>
      <c r="Y10" s="357" t="s">
        <v>987</v>
      </c>
      <c r="Z10" s="2157" t="s">
        <v>88</v>
      </c>
      <c r="AA10" s="2159"/>
      <c r="AB10" s="1105" t="s">
        <v>988</v>
      </c>
      <c r="AE10" s="814">
        <v>41</v>
      </c>
    </row>
    <row s="2849"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45349-71A8-DAD4-22D5-D7CC46ECCAB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537"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"Рыбинская генерация"</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1012</v>
      </c>
      <c r="K12" s="2183"/>
      <c r="L12" s="2288"/>
      <c r="M12" s="2288"/>
      <c r="N12" s="2183"/>
      <c r="O12" s="2183"/>
      <c r="P12" s="2474"/>
      <c r="Q12" s="2474"/>
      <c r="R12" s="2474"/>
      <c r="S12" s="1190" t="s">
        <v>86</v>
      </c>
      <c r="T12" s="1190" t="s">
        <v>87</v>
      </c>
      <c r="U12" s="1190" t="s">
        <v>85</v>
      </c>
      <c r="V12" s="1190" t="s">
        <v>1013</v>
      </c>
      <c r="W12" s="1190" t="s">
        <v>85</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244D8-5688-6B98-44C4-62ADB52FC9F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537"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"Рыбинская генерация"</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312</v>
      </c>
      <c r="G30" s="1293" t="s">
        <v>1053</v>
      </c>
      <c r="H30" s="1292">
        <f>SUM(I30:J30)</f>
        <v>0</v>
      </c>
      <c r="I30" s="1291"/>
      <c r="J30" s="1281"/>
      <c r="K30" s="1290"/>
      <c r="W30" s="1211">
        <v>11</v>
      </c>
    </row>
    <row customHeight="1" ht="11.549999999999999">
      <c r="F31" s="1286" t="s">
        <v>315</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329</v>
      </c>
      <c r="G33" s="1293" t="s">
        <v>1056</v>
      </c>
      <c r="H33" s="1292">
        <f>SUM(I33:J33)</f>
        <v>0</v>
      </c>
      <c r="I33" s="1291"/>
      <c r="J33" s="1281"/>
      <c r="K33" s="1290"/>
      <c r="W33" s="1211">
        <v>46</v>
      </c>
    </row>
    <row customHeight="1" ht="11.549999999999999">
      <c r="F34" s="1286" t="s">
        <v>337</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109</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110</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312</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315</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110C8-5998-0648-DCE8-C35C028A566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732" width="4.7109375" hidden="1" customWidth="1"/>
    <col min="2" max="2" style="4735" width="4.7109375" hidden="1" customWidth="1"/>
    <col min="3" max="4" style="4732" width="4.7109375" hidden="1" customWidth="1"/>
    <col min="5" max="5" style="4732" width="3.00390625" customWidth="1"/>
    <col min="6" max="6" style="4732" width="6.00390625" customWidth="1"/>
    <col min="7" max="7" style="4732" width="18.00390625" customWidth="1"/>
    <col min="8" max="8" style="4732" width="27.00390625" customWidth="1"/>
    <col min="9" max="9" style="4732" width="18.00390625" customWidth="1"/>
    <col min="10" max="14" style="4732" width="0.8515625" hidden="1" customWidth="1"/>
    <col min="15" max="28" style="4732" width="21.7109375" customWidth="1"/>
    <col min="29" max="71" style="4732" width="0.8515625" customWidth="1"/>
    <col min="72" max="79" style="4732" width="21.7109375" hidden="1" customWidth="1"/>
    <col min="80" max="81" style="4732" width="29.140625" hidden="1" customWidth="1"/>
    <col min="82" max="89" style="4732" width="21.7109375" hidden="1" customWidth="1"/>
    <col min="90" max="102" style="4732" width="0.7109375" hidden="1" customWidth="1"/>
    <col min="103" max="114" style="4732" width="21.7109375" hidden="1" customWidth="1"/>
    <col min="115" max="178" style="4732" width="0.7109375" hidden="1" customWidth="1"/>
    <col min="179" max="179" style="4732" width="0.140625" customWidth="1"/>
    <col min="180" max="184" style="4732" width="8.00390625" customWidth="1"/>
    <col min="185" max="185" style="4732" width="9.140625" hidden="1"/>
  </cols>
  <sheetData>
    <row s="4667" customFormat="1" customHeight="1" ht="12" hidden="1">
      <c r="B1" s="979"/>
      <c r="C1" s="980"/>
      <c r="D1" s="980"/>
      <c r="GC1" s="978" t="s">
        <v>14</v>
      </c>
    </row>
    <row s="466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66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67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"Рыбинская генерация"</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68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682"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68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682"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1114</v>
      </c>
      <c r="CC16" s="2489"/>
      <c r="CD16" s="2442" t="s">
        <v>564</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66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66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667"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66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667" customFormat="1" customHeight="1" ht="12.75">
      <c r="A22" s="997"/>
      <c r="B22" s="997"/>
      <c r="C22" s="997"/>
      <c r="D22" s="997"/>
      <c r="E22" s="997"/>
      <c r="FX22" s="997"/>
      <c r="FY22" s="997"/>
      <c r="FZ22" s="997"/>
      <c r="GA22" s="997"/>
      <c r="GB22" s="997"/>
      <c r="GC22" s="978">
        <v>12</v>
      </c>
    </row>
    <row s="473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77298-2F88-FFA8-E648-A53CDEFF65F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6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503" width="10.00390625" customWidth="1"/>
    <col min="19" max="19" style="2774" width="10.57421875" hidden="1"/>
  </cols>
  <sheetData>
    <row s="2848" customFormat="1" customHeight="1" ht="15" hidden="1">
      <c r="C1" s="728"/>
      <c r="H1" s="473">
        <v>4</v>
      </c>
      <c r="R1" s="476"/>
      <c r="S1" s="473" t="s">
        <v>14</v>
      </c>
    </row>
    <row customHeight="1" ht="22.5" hidden="1">
      <c r="C2" s="1984" t="s">
        <v>450</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"Рыбинская генерация"</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572</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1120</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1120</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1120</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1121</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1122</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3376B-BC71-37A8-DE1B-162372D4F93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"Рыбинская генерация"</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311</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1128</v>
      </c>
      <c r="F23" s="1726" t="s">
        <v>311</v>
      </c>
      <c r="G23" s="401"/>
      <c r="I23" s="1680"/>
      <c r="J23" s="1680"/>
      <c r="Q23" s="1687">
        <v>0</v>
      </c>
    </row>
    <row s="2774" customFormat="1" customHeight="1" ht="14.25" hidden="1">
      <c r="A24" s="399"/>
      <c r="B24" s="1216"/>
      <c r="C24" s="432"/>
      <c r="D24" s="1729" t="s">
        <v>714</v>
      </c>
      <c r="E24" s="1728" t="s">
        <v>1129</v>
      </c>
      <c r="F24" s="1726" t="s">
        <v>311</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C76EF-6A18-4618-D598-3B3EDD67825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8" width="9.140625" hidden="1" customWidth="1"/>
    <col min="3" max="3" style="364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450</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450</v>
      </c>
      <c r="D4" s="1729"/>
      <c r="E4" s="261" t="s">
        <v>1132</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450</v>
      </c>
      <c r="D6" s="1729"/>
      <c r="E6" s="262" t="s">
        <v>1133</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450</v>
      </c>
      <c r="D8" s="1729"/>
      <c r="E8" s="262" t="s">
        <v>1134</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450</v>
      </c>
      <c r="D10" s="1729"/>
      <c r="E10" s="262" t="s">
        <v>1135</v>
      </c>
      <c r="F10" s="1726"/>
      <c r="G10" s="1730"/>
      <c r="H10" s="1726" t="s">
        <v>311</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"Рыбинская генерация"</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1793"/>
      <c r="H22" s="254" t="s">
        <v>311</v>
      </c>
      <c r="I22" s="207" t="s">
        <v>1139</v>
      </c>
      <c r="M22" s="139">
        <v>20</v>
      </c>
    </row>
    <row customHeight="1" ht="60">
      <c r="A23" s="1739"/>
      <c r="C23" s="152"/>
      <c r="D23" s="203" t="s">
        <v>1029</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1142</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759</v>
      </c>
      <c r="E29" s="261" t="s">
        <v>1132</v>
      </c>
      <c r="F29" s="254"/>
      <c r="G29" s="313"/>
      <c r="H29" s="254" t="s">
        <v>311</v>
      </c>
      <c r="I29" s="2225" t="s">
        <v>1143</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1144</v>
      </c>
      <c r="E33" s="262" t="s">
        <v>1133</v>
      </c>
      <c r="F33" s="254"/>
      <c r="G33" s="313"/>
      <c r="H33" s="254" t="s">
        <v>311</v>
      </c>
      <c r="I33" s="2225" t="s">
        <v>1145</v>
      </c>
      <c r="M33" s="139">
        <v>14</v>
      </c>
    </row>
    <row customHeight="1" ht="15.75">
      <c r="A34" s="1739" t="s">
        <v>90</v>
      </c>
      <c r="C34" s="152"/>
      <c r="D34" s="165"/>
      <c r="E34" s="260" t="s">
        <v>327</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1146</v>
      </c>
      <c r="E36" s="262" t="s">
        <v>1134</v>
      </c>
      <c r="F36" s="254"/>
      <c r="G36" s="313"/>
      <c r="H36" s="254" t="s">
        <v>311</v>
      </c>
      <c r="I36" s="2199" t="s">
        <v>1147</v>
      </c>
      <c r="M36" s="139">
        <v>14</v>
      </c>
    </row>
    <row customHeight="1" ht="15.75">
      <c r="A37" s="1739" t="s">
        <v>91</v>
      </c>
      <c r="C37" s="152"/>
      <c r="D37" s="165"/>
      <c r="E37" s="260" t="s">
        <v>327</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889</v>
      </c>
      <c r="E39" s="262" t="s">
        <v>1135</v>
      </c>
      <c r="F39" s="254"/>
      <c r="G39" s="263"/>
      <c r="H39" s="254" t="s">
        <v>311</v>
      </c>
      <c r="I39" s="2225" t="s">
        <v>1148</v>
      </c>
      <c r="L39" s="211" t="s">
        <v>1136</v>
      </c>
      <c r="M39" s="139">
        <v>14</v>
      </c>
    </row>
    <row customHeight="1" ht="15.75">
      <c r="A40" s="1739" t="s">
        <v>111</v>
      </c>
      <c r="C40" s="152"/>
      <c r="D40" s="165"/>
      <c r="E40" s="260" t="s">
        <v>327</v>
      </c>
      <c r="F40" s="256"/>
      <c r="G40" s="256"/>
      <c r="H40" s="257"/>
      <c r="I40" s="2227"/>
      <c r="M40" s="139">
        <v>15</v>
      </c>
    </row>
    <row s="4812"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E4308-CCEB-6DB8-2821-3B8AB1A521CF}" mc:Ignorable="x14ac xr xr2 xr3">
  <sheetPr>
    <tabColor theme="6" tint="0.4"/>
  </sheetPr>
  <dimension ref="A1:AH341"/>
  <sheetViews>
    <sheetView topLeftCell="A1" showGridLines="0" zoomScale="90" workbookViewId="0">
      <selection activeCell="K222" sqref="K222"/>
    </sheetView>
  </sheetViews>
  <sheetFormatPr defaultColWidth="10.57421875" customHeight="1" defaultRowHeight="14.25"/>
  <cols>
    <col min="1" max="2" style="4815" width="25.140625" hidden="1" customWidth="1"/>
    <col min="3" max="3" style="3351" width="9.140625" hidden="1" customWidth="1"/>
    <col min="4" max="4" style="364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45408</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04/4234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1152</v>
      </c>
      <c r="I20" s="2443"/>
      <c r="J20" s="2489"/>
      <c r="K20" s="2280" t="s">
        <v>308</v>
      </c>
      <c r="L20" s="2280" t="s">
        <v>395</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c r="A27" s="1836" t="s">
        <v>163</v>
      </c>
      <c r="B27" s="1836" t="s">
        <v>164</v>
      </c>
      <c r="C27" s="425"/>
      <c r="D27" s="2518"/>
      <c r="E27" s="2519"/>
      <c r="F27" s="2520"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83" t="str">
        <f>INDEX(PT_DIFFERENTIATION_NTAR,MATCH(B27,PT_DIFFERENTIATION_NTAR_ID,0))</f>
        <v>Тепловая энергия в виде горячей воды</v>
      </c>
      <c r="H27" s="1918"/>
      <c r="I27" s="4845">
        <v>45839</v>
      </c>
      <c r="J27" s="4846">
        <v>46203</v>
      </c>
      <c r="K27" s="1921" t="s">
        <v>1156</v>
      </c>
      <c r="L27" s="1918" t="s">
        <v>311</v>
      </c>
      <c r="M27" s="2226"/>
      <c r="N27" s="390"/>
      <c r="O27" s="1680"/>
      <c r="P27" s="1680"/>
      <c r="AH27" s="1687">
        <v>0</v>
      </c>
    </row>
    <row s="3647" customFormat="1" customHeight="1" ht="56.25">
      <c r="A28" s="4847"/>
      <c r="B28" s="4847"/>
      <c r="C28" s="4848"/>
      <c r="D28" s="4849"/>
      <c r="E28" s="4850"/>
      <c r="F28" s="4850"/>
      <c r="G28" s="4850"/>
      <c r="H28" s="3765" t="s">
        <v>450</v>
      </c>
      <c r="I28" s="4845">
        <v>46204</v>
      </c>
      <c r="J28" s="4846">
        <v>46568</v>
      </c>
      <c r="K28" s="4851" t="s">
        <v>1156</v>
      </c>
      <c r="L28" s="3765" t="s">
        <v>311</v>
      </c>
      <c r="M28" s="4852"/>
      <c r="N28" s="4853"/>
      <c r="O28" s="3808"/>
      <c r="P28" s="3808"/>
      <c r="Q28" s="3647"/>
      <c r="R28" s="3647"/>
      <c r="S28" s="3647"/>
      <c r="T28" s="3647"/>
      <c r="U28" s="3647"/>
      <c r="V28" s="3647"/>
      <c r="W28" s="3647"/>
      <c r="X28" s="3647"/>
      <c r="Y28" s="3647"/>
      <c r="Z28" s="3647"/>
      <c r="AA28" s="3647"/>
      <c r="AB28" s="3647"/>
      <c r="AC28" s="3647"/>
      <c r="AD28" s="3647"/>
      <c r="AE28" s="3647"/>
      <c r="AF28" s="3647"/>
      <c r="AG28" s="3647"/>
      <c r="AH28" s="3647">
        <v>0</v>
      </c>
    </row>
    <row s="3647" customFormat="1" customHeight="1" ht="56.25">
      <c r="A29" s="4847"/>
      <c r="B29" s="4847"/>
      <c r="C29" s="4848"/>
      <c r="D29" s="4849"/>
      <c r="E29" s="4850"/>
      <c r="F29" s="4850"/>
      <c r="G29" s="4850"/>
      <c r="H29" s="3765" t="s">
        <v>450</v>
      </c>
      <c r="I29" s="4845">
        <v>46569</v>
      </c>
      <c r="J29" s="4846">
        <v>46934</v>
      </c>
      <c r="K29" s="4851" t="s">
        <v>1156</v>
      </c>
      <c r="L29" s="3765" t="s">
        <v>311</v>
      </c>
      <c r="M29" s="4852"/>
      <c r="N29" s="4853"/>
      <c r="O29" s="3808"/>
      <c r="P29" s="3808"/>
      <c r="Q29" s="3647"/>
      <c r="R29" s="3647"/>
      <c r="S29" s="3647"/>
      <c r="T29" s="3647"/>
      <c r="U29" s="3647"/>
      <c r="V29" s="3647"/>
      <c r="W29" s="3647"/>
      <c r="X29" s="3647"/>
      <c r="Y29" s="3647"/>
      <c r="Z29" s="3647"/>
      <c r="AA29" s="3647"/>
      <c r="AB29" s="3647"/>
      <c r="AC29" s="3647"/>
      <c r="AD29" s="3647"/>
      <c r="AE29" s="3647"/>
      <c r="AF29" s="3647"/>
      <c r="AG29" s="3647"/>
      <c r="AH29" s="3647">
        <v>0</v>
      </c>
    </row>
    <row s="3647" customFormat="1" customHeight="1" ht="56.25">
      <c r="A30" s="4847"/>
      <c r="B30" s="4847"/>
      <c r="C30" s="4848"/>
      <c r="D30" s="4849"/>
      <c r="E30" s="4850"/>
      <c r="F30" s="4850"/>
      <c r="G30" s="4850"/>
      <c r="H30" s="3765" t="s">
        <v>450</v>
      </c>
      <c r="I30" s="4845">
        <v>46935</v>
      </c>
      <c r="J30" s="4846">
        <v>47118</v>
      </c>
      <c r="K30" s="4851" t="s">
        <v>1156</v>
      </c>
      <c r="L30" s="3765" t="s">
        <v>311</v>
      </c>
      <c r="M30" s="4852"/>
      <c r="N30" s="4853"/>
      <c r="O30" s="3808"/>
      <c r="P30" s="3808"/>
      <c r="Q30" s="3647"/>
      <c r="R30" s="3647"/>
      <c r="S30" s="3647"/>
      <c r="T30" s="3647"/>
      <c r="U30" s="3647"/>
      <c r="V30" s="3647"/>
      <c r="W30" s="3647"/>
      <c r="X30" s="3647"/>
      <c r="Y30" s="3647"/>
      <c r="Z30" s="3647"/>
      <c r="AA30" s="3647"/>
      <c r="AB30" s="3647"/>
      <c r="AC30" s="3647"/>
      <c r="AD30" s="3647"/>
      <c r="AE30" s="3647"/>
      <c r="AF30" s="3647"/>
      <c r="AG30" s="3647"/>
      <c r="AH30" s="3647">
        <v>0</v>
      </c>
    </row>
    <row s="2774" customFormat="1" customHeight="1" ht="18.75">
      <c r="A31" s="1836"/>
      <c r="B31" s="1836"/>
      <c r="C31" s="425" t="s">
        <v>1149</v>
      </c>
      <c r="D31" s="2518"/>
      <c r="E31" s="2519"/>
      <c r="F31" s="2520"/>
      <c r="G31" s="2483"/>
      <c r="H31" s="1556"/>
      <c r="I31" s="707" t="s">
        <v>1150</v>
      </c>
      <c r="J31" s="627"/>
      <c r="K31" s="1556"/>
      <c r="L31" s="270"/>
      <c r="M31" s="2226"/>
      <c r="N31" s="390"/>
      <c r="O31" s="1680"/>
      <c r="P31" s="1680"/>
      <c r="AH31" s="1687">
        <v>0</v>
      </c>
    </row>
    <row s="2774" customFormat="1" customHeight="1" ht="0.75">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теплоноситель, поставляемый теплоснабжающими организациями потребителям, другим теплоснабжающим организациям</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45" hidden="1">
      <c r="A36" s="1836" t="s">
        <v>180</v>
      </c>
      <c r="B36" s="1836" t="s">
        <v>181</v>
      </c>
      <c r="C36" s="425"/>
      <c r="D36" s="2518"/>
      <c r="E36" s="2260"/>
      <c r="F36" s="2439" t="str">
        <f>INDEX(PT_DIFFERENTIATION_VTAR,MATCH(A36,PT_DIFFERENTIATION_VTAR_ID,0))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тепловой энергии</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Тарифы на услуги по передаче теплоносителя</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услуги по поддержанию резервной тепловой мощности при отсутствии потребления тепловой энергии</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v>
      </c>
      <c r="G48" s="2483" t="str">
        <f>INDEX(PT_DIFFERENTIATION_NTAR,MATCH(B48,PT_DIFFERENTIATION_NTAR_ID,0))</f>
        <v/>
      </c>
      <c r="H48" s="1918"/>
      <c r="I48" s="1795"/>
      <c r="J48" s="1829"/>
      <c r="K48" s="1921"/>
      <c r="L48" s="1918" t="s">
        <v>311</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210</v>
      </c>
      <c r="B51" s="1836" t="s">
        <v>211</v>
      </c>
      <c r="C51" s="425"/>
      <c r="D51" s="2518"/>
      <c r="E51" s="2260"/>
      <c r="F51" s="2439" t="str">
        <f>INDEX(PT_DIFFERENTIATION_VTAR,MATCH(A51,PT_DIFFERENTIATION_VTAR_ID,0))</f>
        <v>Плата за подключение (технологическое присоединение) к системе теплоснабжения (индивидуальная)</v>
      </c>
      <c r="G51" s="2483" t="str">
        <f>INDEX(PT_DIFFERENTIATION_NTAR,MATCH(B51,PT_DIFFERENTIATION_NTAR_ID,0))</f>
        <v/>
      </c>
      <c r="H51" s="2045"/>
      <c r="I51" s="1795"/>
      <c r="J51" s="1829"/>
      <c r="K51" s="1921"/>
      <c r="L51" s="2045" t="s">
        <v>311</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питьевую воду (питьевое водоснабжение)</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техническую воду</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транспортировку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подвоз воды</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подключение (технологическое присоединение) к централизованной системе холодного водоснабжения</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горячую воду (горячее водоснабжение)</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транспортировку горячей воды</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подключение (технологическое присоединение) к централизованной системе горячего водоснабжения</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водоотведение</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транспортировку сточных вод</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0.75" hidden="1">
      <c r="A83" s="1836"/>
      <c r="B83" s="1836"/>
      <c r="C83" s="425" t="s">
        <v>1155</v>
      </c>
      <c r="D83" s="2518"/>
      <c r="E83" s="2260"/>
      <c r="F83" s="2439"/>
      <c r="G83" s="456"/>
      <c r="H83" s="1556"/>
      <c r="I83" s="707"/>
      <c r="J83" s="627"/>
      <c r="K83" s="1556"/>
      <c r="L83" s="270"/>
      <c r="M83" s="2226"/>
      <c r="N83" s="390"/>
      <c r="O83" s="1680"/>
      <c r="P83" s="1680"/>
      <c r="AH83" s="1687">
        <v>0</v>
      </c>
    </row>
    <row s="2774" customFormat="1" customHeight="1" ht="18.75" hidden="1">
      <c r="A84" s="1836" t="s">
        <v>280</v>
      </c>
      <c r="B84" s="1836" t="s">
        <v>281</v>
      </c>
      <c r="C84" s="425"/>
      <c r="D84" s="2518"/>
      <c r="E84" s="2260"/>
      <c r="F84" s="2439" t="str">
        <f>INDEX(PT_DIFFERENTIATION_VTAR,MATCH(A84,PT_DIFFERENTIATION_VTAR_ID,0))</f>
        <v>Тариф на подключение (технологическое присоединение) к централизованной системе водоотведения</v>
      </c>
      <c r="G84" s="2483" t="str">
        <f>INDEX(PT_DIFFERENTIATION_NTAR,MATCH(B84,PT_DIFFERENTIATION_NTAR_ID,0))</f>
        <v/>
      </c>
      <c r="H84" s="1918"/>
      <c r="I84" s="1795"/>
      <c r="J84" s="1829"/>
      <c r="K84" s="1921"/>
      <c r="L84" s="1918" t="s">
        <v>311</v>
      </c>
      <c r="M84" s="2226"/>
      <c r="N84" s="390"/>
      <c r="O84" s="1680"/>
      <c r="P84" s="1680"/>
      <c r="AH84" s="1687">
        <v>0</v>
      </c>
    </row>
    <row s="2774" customFormat="1" customHeight="1" ht="18.75" hidden="1">
      <c r="A85" s="1836"/>
      <c r="B85" s="1836"/>
      <c r="C85" s="425" t="s">
        <v>1149</v>
      </c>
      <c r="D85" s="2518"/>
      <c r="E85" s="2260"/>
      <c r="F85" s="2439"/>
      <c r="G85" s="2483"/>
      <c r="H85" s="1556"/>
      <c r="I85" s="707" t="s">
        <v>1150</v>
      </c>
      <c r="J85" s="627"/>
      <c r="K85" s="1556"/>
      <c r="L85" s="270"/>
      <c r="M85" s="2226"/>
      <c r="N85" s="390"/>
      <c r="O85" s="1680"/>
      <c r="P85" s="1680"/>
      <c r="AH85" s="1687">
        <v>0</v>
      </c>
    </row>
    <row s="2774" customFormat="1" customHeight="1" ht="1.05">
      <c r="A86" s="1836"/>
      <c r="B86" s="1836"/>
      <c r="C86" s="425" t="s">
        <v>1155</v>
      </c>
      <c r="D86" s="2518"/>
      <c r="E86" s="2260"/>
      <c r="F86" s="2439"/>
      <c r="G86" s="456"/>
      <c r="H86" s="1556"/>
      <c r="I86" s="707"/>
      <c r="J86" s="627"/>
      <c r="K86" s="1556"/>
      <c r="L86" s="270"/>
      <c r="M86" s="2226"/>
      <c r="N86" s="390"/>
      <c r="O86" s="1680"/>
      <c r="P86" s="1680"/>
      <c r="AH86" s="1687">
        <v>1</v>
      </c>
    </row>
    <row customHeight="1" ht="19.95">
      <c r="A87" s="1836"/>
      <c r="B87" s="1836"/>
      <c r="D87" s="432"/>
      <c r="E87" s="203" t="s">
        <v>110</v>
      </c>
      <c r="F87"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7" s="2516"/>
      <c r="H87" s="2516"/>
      <c r="I87" s="2516"/>
      <c r="J87" s="2516"/>
      <c r="K87" s="2516"/>
      <c r="L87" s="2516"/>
      <c r="M87" s="353"/>
      <c r="N87" s="390"/>
      <c r="AH87" s="430">
        <v>19</v>
      </c>
    </row>
    <row customHeight="1" ht="35.699999999999996">
      <c r="A88" s="1836"/>
      <c r="B88" s="1836"/>
      <c r="D88" s="432"/>
      <c r="E88" s="455"/>
      <c r="F88" s="254" t="s">
        <v>311</v>
      </c>
      <c r="G88" s="254" t="s">
        <v>311</v>
      </c>
      <c r="H88" s="2274" t="s">
        <v>311</v>
      </c>
      <c r="I88" s="2276"/>
      <c r="J88" s="254" t="s">
        <v>311</v>
      </c>
      <c r="K88" s="254" t="s">
        <v>311</v>
      </c>
      <c r="L88" s="4856" t="s">
        <v>1157</v>
      </c>
      <c r="M88" s="401" t="s">
        <v>1158</v>
      </c>
      <c r="N88" s="390"/>
      <c r="AH88" s="430">
        <v>34</v>
      </c>
    </row>
    <row customHeight="1" ht="19.95">
      <c r="A89" s="1836"/>
      <c r="B89" s="1836"/>
      <c r="D89" s="432"/>
      <c r="E89" s="203" t="s">
        <v>90</v>
      </c>
      <c r="F89" s="2516" t="s">
        <v>1159</v>
      </c>
      <c r="G89" s="2516"/>
      <c r="H89" s="2516"/>
      <c r="I89" s="2516"/>
      <c r="J89" s="2516"/>
      <c r="K89" s="2516"/>
      <c r="L89" s="2516"/>
      <c r="M89" s="353"/>
      <c r="N89" s="390"/>
      <c r="AH89" s="430">
        <v>19</v>
      </c>
    </row>
    <row s="2774" customFormat="1" customHeight="1" ht="60.75" hidden="1">
      <c r="A90" s="1836" t="s">
        <v>155</v>
      </c>
      <c r="B90" s="1836" t="s">
        <v>156</v>
      </c>
      <c r="C90" s="425"/>
      <c r="D90" s="2518"/>
      <c r="E90" s="2260"/>
      <c r="F90" s="2439"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2483" t="str">
        <f>INDEX(PT_DIFFERENTIATION_NTAR,MATCH(B90,PT_DIFFERENTIATION_NTAR_ID,0))</f>
        <v/>
      </c>
      <c r="H90" s="1918"/>
      <c r="I90" s="1795"/>
      <c r="J90" s="1829"/>
      <c r="K90" s="1834"/>
      <c r="L90" s="1918" t="s">
        <v>311</v>
      </c>
      <c r="M9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2226"/>
      <c r="N91" s="390"/>
      <c r="O91" s="1680"/>
      <c r="P91" s="1680"/>
      <c r="AH91" s="1687">
        <v>0</v>
      </c>
    </row>
    <row s="2774" customFormat="1" customHeight="1" ht="0.75" hidden="1">
      <c r="A92" s="1836"/>
      <c r="B92" s="1836"/>
      <c r="C92" s="425" t="s">
        <v>1160</v>
      </c>
      <c r="D92" s="2518"/>
      <c r="E92" s="2260"/>
      <c r="F92" s="2439"/>
      <c r="G92" s="456"/>
      <c r="H92" s="1556"/>
      <c r="I92" s="707"/>
      <c r="J92" s="627"/>
      <c r="K92" s="1556"/>
      <c r="L92" s="270"/>
      <c r="M92" s="2226"/>
      <c r="N92" s="390"/>
      <c r="O92" s="1680"/>
      <c r="P92" s="1680"/>
      <c r="AH92" s="1687">
        <v>0</v>
      </c>
    </row>
    <row s="2774" customFormat="1" customHeight="1" ht="45">
      <c r="A93" s="1836" t="s">
        <v>163</v>
      </c>
      <c r="B93" s="1836" t="s">
        <v>164</v>
      </c>
      <c r="C93" s="425"/>
      <c r="D93" s="2518"/>
      <c r="E93" s="2260"/>
      <c r="F93" s="2439" t="str">
        <f>INDEX(PT_DIFFERENTIATION_VTAR,MATCH(A93,PT_DIFFERENTIATION_VTAR_ID,0))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3" s="2483" t="str">
        <f>INDEX(PT_DIFFERENTIATION_NTAR,MATCH(B93,PT_DIFFERENTIATION_NTAR_ID,0))</f>
        <v>Тепловая энергия в виде горячей воды</v>
      </c>
      <c r="H93" s="1918"/>
      <c r="I93" s="4845">
        <v>45839</v>
      </c>
      <c r="J93" s="4846">
        <v>46203</v>
      </c>
      <c r="K93" s="1834">
        <f>3362004193/1000</f>
        <v>3362004.193</v>
      </c>
      <c r="L93" s="1918" t="s">
        <v>311</v>
      </c>
      <c r="M93" s="2227"/>
      <c r="N93" s="390"/>
      <c r="O93" s="1680"/>
      <c r="P93" s="1680"/>
      <c r="AH93" s="1687">
        <v>0</v>
      </c>
    </row>
    <row s="3647" customFormat="1" customHeight="1" ht="56.25">
      <c r="A94" s="4847"/>
      <c r="B94" s="4847"/>
      <c r="C94" s="4848"/>
      <c r="D94" s="4849"/>
      <c r="E94" s="4850"/>
      <c r="F94" s="4850"/>
      <c r="G94" s="4850"/>
      <c r="H94" s="3763" t="s">
        <v>450</v>
      </c>
      <c r="I94" s="4845">
        <v>46204</v>
      </c>
      <c r="J94" s="4846">
        <v>46568</v>
      </c>
      <c r="K94" s="4857">
        <f>3457977723/1000</f>
        <v>3457977.723</v>
      </c>
      <c r="L94" s="3765" t="s">
        <v>311</v>
      </c>
      <c r="M94" s="4852"/>
      <c r="N94" s="4853"/>
      <c r="O94" s="3808"/>
      <c r="P94" s="3808"/>
      <c r="Q94" s="3647"/>
      <c r="R94" s="3647"/>
      <c r="S94" s="3647"/>
      <c r="T94" s="3647"/>
      <c r="U94" s="3647"/>
      <c r="V94" s="3647"/>
      <c r="W94" s="3647"/>
      <c r="X94" s="3647"/>
      <c r="Y94" s="3647"/>
      <c r="Z94" s="3647"/>
      <c r="AA94" s="3647"/>
      <c r="AB94" s="3647"/>
      <c r="AC94" s="3647"/>
      <c r="AD94" s="3647"/>
      <c r="AE94" s="3647"/>
      <c r="AF94" s="3647"/>
      <c r="AG94" s="3647"/>
      <c r="AH94" s="3647">
        <v>0</v>
      </c>
    </row>
    <row s="3647" customFormat="1" customHeight="1" ht="56.25">
      <c r="A95" s="4847"/>
      <c r="B95" s="4847"/>
      <c r="C95" s="4848"/>
      <c r="D95" s="4849"/>
      <c r="E95" s="4850"/>
      <c r="F95" s="4850"/>
      <c r="G95" s="4850"/>
      <c r="H95" s="3763" t="s">
        <v>450</v>
      </c>
      <c r="I95" s="4845">
        <v>46569</v>
      </c>
      <c r="J95" s="4846">
        <v>46934</v>
      </c>
      <c r="K95" s="4857">
        <f>3583541215/1000</f>
        <v>3583541.215</v>
      </c>
      <c r="L95" s="3765" t="s">
        <v>311</v>
      </c>
      <c r="M95" s="4852"/>
      <c r="N95" s="4853"/>
      <c r="O95" s="3808"/>
      <c r="P95" s="3808"/>
      <c r="Q95" s="3647"/>
      <c r="R95" s="3647"/>
      <c r="S95" s="3647"/>
      <c r="T95" s="3647"/>
      <c r="U95" s="3647"/>
      <c r="V95" s="3647"/>
      <c r="W95" s="3647"/>
      <c r="X95" s="3647"/>
      <c r="Y95" s="3647"/>
      <c r="Z95" s="3647"/>
      <c r="AA95" s="3647"/>
      <c r="AB95" s="3647"/>
      <c r="AC95" s="3647"/>
      <c r="AD95" s="3647"/>
      <c r="AE95" s="3647"/>
      <c r="AF95" s="3647"/>
      <c r="AG95" s="3647"/>
      <c r="AH95" s="3647">
        <v>0</v>
      </c>
    </row>
    <row s="3647" customFormat="1" customHeight="1" ht="56.25">
      <c r="A96" s="4847"/>
      <c r="B96" s="4847"/>
      <c r="C96" s="4848"/>
      <c r="D96" s="4849"/>
      <c r="E96" s="4850"/>
      <c r="F96" s="4850"/>
      <c r="G96" s="4850"/>
      <c r="H96" s="3763" t="s">
        <v>450</v>
      </c>
      <c r="I96" s="4845">
        <v>46935</v>
      </c>
      <c r="J96" s="4846">
        <v>47118</v>
      </c>
      <c r="K96" s="4857">
        <f>3669656139/1000</f>
        <v>3669656.139</v>
      </c>
      <c r="L96" s="3765" t="s">
        <v>311</v>
      </c>
      <c r="M96" s="4852"/>
      <c r="N96" s="4853"/>
      <c r="O96" s="3808"/>
      <c r="P96" s="3808"/>
      <c r="Q96" s="3647"/>
      <c r="R96" s="3647"/>
      <c r="S96" s="3647"/>
      <c r="T96" s="3647"/>
      <c r="U96" s="3647"/>
      <c r="V96" s="3647"/>
      <c r="W96" s="3647"/>
      <c r="X96" s="3647"/>
      <c r="Y96" s="3647"/>
      <c r="Z96" s="3647"/>
      <c r="AA96" s="3647"/>
      <c r="AB96" s="3647"/>
      <c r="AC96" s="3647"/>
      <c r="AD96" s="3647"/>
      <c r="AE96" s="3647"/>
      <c r="AF96" s="3647"/>
      <c r="AG96" s="3647"/>
      <c r="AH96" s="3647">
        <v>0</v>
      </c>
    </row>
    <row s="2774" customFormat="1" customHeight="1" ht="18.75">
      <c r="A97" s="1836"/>
      <c r="B97" s="1836"/>
      <c r="C97" s="425" t="s">
        <v>1151</v>
      </c>
      <c r="D97" s="2518"/>
      <c r="E97" s="2260"/>
      <c r="F97" s="2439"/>
      <c r="G97" s="2483"/>
      <c r="H97" s="1556"/>
      <c r="I97" s="707" t="s">
        <v>1150</v>
      </c>
      <c r="J97" s="627"/>
      <c r="K97" s="1556"/>
      <c r="L97" s="270"/>
      <c r="M97" s="1917"/>
      <c r="N97" s="390"/>
      <c r="O97" s="1680"/>
      <c r="P97" s="1680"/>
      <c r="AH97" s="1687">
        <v>0</v>
      </c>
    </row>
    <row s="2774" customFormat="1" customHeight="1" ht="0.75">
      <c r="A98" s="1836"/>
      <c r="B98" s="1836"/>
      <c r="C98" s="425" t="s">
        <v>1160</v>
      </c>
      <c r="D98" s="2518"/>
      <c r="E98" s="2260"/>
      <c r="F98" s="2439"/>
      <c r="G98" s="456"/>
      <c r="H98" s="1556"/>
      <c r="I98" s="707"/>
      <c r="J98" s="627"/>
      <c r="K98" s="1556"/>
      <c r="L98" s="270"/>
      <c r="M98" s="397"/>
      <c r="N98" s="390"/>
      <c r="O98" s="1680"/>
      <c r="P98" s="1680"/>
      <c r="AH98" s="1687">
        <v>0</v>
      </c>
    </row>
    <row s="2774" customFormat="1" customHeight="1" ht="45" hidden="1">
      <c r="A99" s="1836" t="s">
        <v>174</v>
      </c>
      <c r="B99" s="1836" t="s">
        <v>175</v>
      </c>
      <c r="C99" s="425"/>
      <c r="D99" s="2518"/>
      <c r="E99" s="2260"/>
      <c r="F99" s="2439"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1160</v>
      </c>
      <c r="D101" s="2518"/>
      <c r="E101" s="2260"/>
      <c r="F101" s="2439"/>
      <c r="G101" s="456"/>
      <c r="H101" s="1556"/>
      <c r="I101" s="707"/>
      <c r="J101" s="627"/>
      <c r="K101" s="1556"/>
      <c r="L101" s="270"/>
      <c r="M101" s="397"/>
      <c r="N101" s="390"/>
      <c r="O101" s="1680"/>
      <c r="P101" s="1680"/>
      <c r="AH101" s="1687">
        <v>0</v>
      </c>
    </row>
    <row s="2774" customFormat="1" customHeight="1" ht="45" hidden="1">
      <c r="A102" s="1836" t="s">
        <v>180</v>
      </c>
      <c r="B102" s="1836" t="s">
        <v>181</v>
      </c>
      <c r="C102" s="425"/>
      <c r="D102" s="2518"/>
      <c r="E102" s="2260"/>
      <c r="F102" s="2439"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1160</v>
      </c>
      <c r="D104" s="2518"/>
      <c r="E104" s="2260"/>
      <c r="F104" s="2439"/>
      <c r="G104" s="456"/>
      <c r="H104" s="1556"/>
      <c r="I104" s="707"/>
      <c r="J104" s="627"/>
      <c r="K104" s="1556"/>
      <c r="L104" s="270"/>
      <c r="M104" s="397"/>
      <c r="N104" s="390"/>
      <c r="O104" s="1680"/>
      <c r="P104" s="1680"/>
      <c r="AH104" s="1687">
        <v>0</v>
      </c>
    </row>
    <row s="2774" customFormat="1" customHeight="1" ht="18.75" hidden="1">
      <c r="A105" s="1836" t="s">
        <v>186</v>
      </c>
      <c r="B105" s="1836" t="s">
        <v>187</v>
      </c>
      <c r="C105" s="425"/>
      <c r="D105" s="2518"/>
      <c r="E105" s="2260"/>
      <c r="F105" s="2439" t="str">
        <f>INDEX(PT_DIFFERENTIATION_VTAR,MATCH(A105,PT_DIFFERENTIATION_VTAR_ID,0))</f>
        <v>Тарифы на услуги по передаче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1160</v>
      </c>
      <c r="D107" s="2518"/>
      <c r="E107" s="2260"/>
      <c r="F107" s="2439"/>
      <c r="G107" s="456"/>
      <c r="H107" s="1556"/>
      <c r="I107" s="707"/>
      <c r="J107" s="627"/>
      <c r="K107" s="1556"/>
      <c r="L107" s="270"/>
      <c r="M107" s="397"/>
      <c r="N107" s="390"/>
      <c r="O107" s="1680"/>
      <c r="P107" s="1680"/>
      <c r="AH107" s="1687">
        <v>0</v>
      </c>
    </row>
    <row s="2774" customFormat="1" customHeight="1" ht="18.75" hidden="1">
      <c r="A108" s="1836" t="s">
        <v>192</v>
      </c>
      <c r="B108" s="1836" t="s">
        <v>193</v>
      </c>
      <c r="C108" s="425"/>
      <c r="D108" s="2518"/>
      <c r="E108" s="2260"/>
      <c r="F108" s="2439" t="str">
        <f>INDEX(PT_DIFFERENTIATION_VTAR,MATCH(A108,PT_DIFFERENTIATION_VTAR_ID,0))</f>
        <v>Тарифы на услуги по передаче теплоносителя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1160</v>
      </c>
      <c r="D110" s="2518"/>
      <c r="E110" s="2260"/>
      <c r="F110" s="2439"/>
      <c r="G110" s="456"/>
      <c r="H110" s="1556"/>
      <c r="I110" s="707"/>
      <c r="J110" s="627"/>
      <c r="K110" s="1556"/>
      <c r="L110" s="270"/>
      <c r="M110" s="397"/>
      <c r="N110" s="390"/>
      <c r="O110" s="1680"/>
      <c r="P110" s="1680"/>
      <c r="AH110" s="1687">
        <v>0</v>
      </c>
    </row>
    <row s="2774" customFormat="1" customHeight="1" ht="18.75" hidden="1">
      <c r="A111" s="1836" t="s">
        <v>198</v>
      </c>
      <c r="B111" s="1836" t="s">
        <v>199</v>
      </c>
      <c r="C111" s="425"/>
      <c r="D111" s="2518"/>
      <c r="E111" s="2260"/>
      <c r="F111" s="2439"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83" t="str">
        <f>INDEX(PT_DIFFERENTIATION_NTAR,MATCH(B111,PT_DIFFERENTIATION_NTAR_ID,0))</f>
        <v/>
      </c>
      <c r="H111" s="1918"/>
      <c r="I111" s="1795"/>
      <c r="J111" s="1829"/>
      <c r="K111" s="1834"/>
      <c r="L111" s="1918" t="s">
        <v>311</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1160</v>
      </c>
      <c r="D113" s="2518"/>
      <c r="E113" s="2260"/>
      <c r="F113" s="2439"/>
      <c r="G113" s="456"/>
      <c r="H113" s="1556"/>
      <c r="I113" s="707"/>
      <c r="J113" s="627"/>
      <c r="K113" s="1556"/>
      <c r="L113" s="270"/>
      <c r="M113" s="397"/>
      <c r="N113" s="390"/>
      <c r="O113" s="1680"/>
      <c r="P113" s="1680"/>
      <c r="AH113" s="1687">
        <v>0</v>
      </c>
    </row>
    <row s="2774" customFormat="1" customHeight="1" ht="18.75" hidden="1">
      <c r="A114" s="1836" t="s">
        <v>204</v>
      </c>
      <c r="B114" s="1836" t="s">
        <v>205</v>
      </c>
      <c r="C114" s="425"/>
      <c r="D114" s="2518"/>
      <c r="E114" s="2260"/>
      <c r="F114" s="2439" t="str">
        <f>INDEX(PT_DIFFERENTIATION_VTAR,MATCH(A114,PT_DIFFERENTIATION_VTAR_ID,0))</f>
        <v>Плата за подключение (технологическое присоединение) к системе теплоснабжения</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1160</v>
      </c>
      <c r="D116" s="2518"/>
      <c r="E116" s="2260"/>
      <c r="F116" s="2439"/>
      <c r="G116" s="456"/>
      <c r="H116" s="1556"/>
      <c r="I116" s="707"/>
      <c r="J116" s="627"/>
      <c r="K116" s="1556"/>
      <c r="L116" s="270"/>
      <c r="M116" s="397"/>
      <c r="N116" s="390"/>
      <c r="O116" s="1680"/>
      <c r="P116" s="1680"/>
      <c r="AH116" s="1687">
        <v>0</v>
      </c>
    </row>
    <row s="2774" customFormat="1" customHeight="1" ht="18.75" hidden="1">
      <c r="A117" s="1836" t="s">
        <v>210</v>
      </c>
      <c r="B117" s="1836" t="s">
        <v>211</v>
      </c>
      <c r="C117" s="425"/>
      <c r="D117" s="2518"/>
      <c r="E117" s="2260"/>
      <c r="F117" s="2439" t="str">
        <f>INDEX(PT_DIFFERENTIATION_VTAR,MATCH(A117,PT_DIFFERENTIATION_VTAR_ID,0))</f>
        <v>Плата за подключение (технологическое присоединение) к системе теплоснабжения (индивидуальная)</v>
      </c>
      <c r="G117" s="2483" t="str">
        <f>INDEX(PT_DIFFERENTIATION_NTAR,MATCH(B117,PT_DIFFERENTIATION_NTAR_ID,0))</f>
        <v/>
      </c>
      <c r="H117" s="2045"/>
      <c r="I117" s="1795"/>
      <c r="J117" s="1829"/>
      <c r="K117" s="1834"/>
      <c r="L117" s="2045" t="s">
        <v>311</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1160</v>
      </c>
      <c r="D119" s="2518"/>
      <c r="E119" s="2260"/>
      <c r="F119" s="2439"/>
      <c r="G119" s="456"/>
      <c r="H119" s="1556"/>
      <c r="I119" s="707"/>
      <c r="J119" s="627"/>
      <c r="K119" s="1556"/>
      <c r="L119" s="270"/>
      <c r="M119" s="397"/>
      <c r="N119" s="390"/>
      <c r="O119" s="1680"/>
      <c r="P119" s="1680"/>
      <c r="AH119" s="1687">
        <v>0</v>
      </c>
    </row>
    <row s="2774" customFormat="1" customHeight="1" ht="18.75" hidden="1">
      <c r="A120" s="1836" t="s">
        <v>230</v>
      </c>
      <c r="B120" s="1836" t="s">
        <v>231</v>
      </c>
      <c r="C120" s="425"/>
      <c r="D120" s="2518"/>
      <c r="E120" s="2260"/>
      <c r="F120" s="2439" t="str">
        <f>INDEX(PT_DIFFERENTIATION_VTAR,MATCH(A120,PT_DIFFERENTIATION_VTAR_ID,0))</f>
        <v>Тариф на питьевую воду (питьевое водоснабжение)</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1160</v>
      </c>
      <c r="D122" s="2518"/>
      <c r="E122" s="2260"/>
      <c r="F122" s="2439"/>
      <c r="G122" s="456"/>
      <c r="H122" s="1556"/>
      <c r="I122" s="707"/>
      <c r="J122" s="627"/>
      <c r="K122" s="1556"/>
      <c r="L122" s="270"/>
      <c r="M122" s="397"/>
      <c r="N122" s="390"/>
      <c r="O122" s="1680"/>
      <c r="P122" s="1680"/>
      <c r="AH122" s="1687">
        <v>0</v>
      </c>
    </row>
    <row s="2774" customFormat="1" customHeight="1" ht="18.75" hidden="1">
      <c r="A123" s="1836" t="s">
        <v>235</v>
      </c>
      <c r="B123" s="1836" t="s">
        <v>236</v>
      </c>
      <c r="C123" s="425"/>
      <c r="D123" s="2518"/>
      <c r="E123" s="2260"/>
      <c r="F123" s="2439" t="str">
        <f>INDEX(PT_DIFFERENTIATION_VTAR,MATCH(A123,PT_DIFFERENTIATION_VTAR_ID,0))</f>
        <v>Тариф на техническую воду</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1160</v>
      </c>
      <c r="D125" s="2518"/>
      <c r="E125" s="2260"/>
      <c r="F125" s="2439"/>
      <c r="G125" s="456"/>
      <c r="H125" s="1556"/>
      <c r="I125" s="707"/>
      <c r="J125" s="627"/>
      <c r="K125" s="1556"/>
      <c r="L125" s="270"/>
      <c r="M125" s="397"/>
      <c r="N125" s="390"/>
      <c r="O125" s="1680"/>
      <c r="P125" s="1680"/>
      <c r="AH125" s="1687">
        <v>0</v>
      </c>
    </row>
    <row s="2774" customFormat="1" customHeight="1" ht="18.75" hidden="1">
      <c r="A126" s="1836" t="s">
        <v>240</v>
      </c>
      <c r="B126" s="1836" t="s">
        <v>241</v>
      </c>
      <c r="C126" s="425"/>
      <c r="D126" s="2518"/>
      <c r="E126" s="2260"/>
      <c r="F126" s="2439" t="str">
        <f>INDEX(PT_DIFFERENTIATION_VTAR,MATCH(A126,PT_DIFFERENTIATION_VTAR_ID,0))</f>
        <v>Тариф на транспортировку воды</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1160</v>
      </c>
      <c r="D128" s="2518"/>
      <c r="E128" s="2260"/>
      <c r="F128" s="2439"/>
      <c r="G128" s="456"/>
      <c r="H128" s="1556"/>
      <c r="I128" s="707"/>
      <c r="J128" s="627"/>
      <c r="K128" s="1556"/>
      <c r="L128" s="270"/>
      <c r="M128" s="397"/>
      <c r="N128" s="390"/>
      <c r="O128" s="1680"/>
      <c r="P128" s="1680"/>
      <c r="AH128" s="1687">
        <v>0</v>
      </c>
    </row>
    <row s="2774" customFormat="1" customHeight="1" ht="18.75" hidden="1">
      <c r="A129" s="1836" t="s">
        <v>245</v>
      </c>
      <c r="B129" s="1836" t="s">
        <v>246</v>
      </c>
      <c r="C129" s="425"/>
      <c r="D129" s="2518"/>
      <c r="E129" s="2260"/>
      <c r="F129" s="2439" t="str">
        <f>INDEX(PT_DIFFERENTIATION_VTAR,MATCH(A129,PT_DIFFERENTIATION_VTAR_ID,0))</f>
        <v>Тариф на подвоз воды</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1160</v>
      </c>
      <c r="D131" s="2518"/>
      <c r="E131" s="2260"/>
      <c r="F131" s="2439"/>
      <c r="G131" s="456"/>
      <c r="H131" s="1556"/>
      <c r="I131" s="707"/>
      <c r="J131" s="627"/>
      <c r="K131" s="1556"/>
      <c r="L131" s="270"/>
      <c r="M131" s="397"/>
      <c r="N131" s="390"/>
      <c r="O131" s="1680"/>
      <c r="P131" s="1680"/>
      <c r="AH131" s="1687">
        <v>0</v>
      </c>
    </row>
    <row s="2774" customFormat="1" customHeight="1" ht="18.75" hidden="1">
      <c r="A132" s="1836" t="s">
        <v>250</v>
      </c>
      <c r="B132" s="1836" t="s">
        <v>251</v>
      </c>
      <c r="C132" s="425"/>
      <c r="D132" s="2518"/>
      <c r="E132" s="2260"/>
      <c r="F132" s="2439"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1160</v>
      </c>
      <c r="D134" s="2518"/>
      <c r="E134" s="2260"/>
      <c r="F134" s="2439"/>
      <c r="G134" s="456"/>
      <c r="H134" s="1556"/>
      <c r="I134" s="707"/>
      <c r="J134" s="627"/>
      <c r="K134" s="1556"/>
      <c r="L134" s="270"/>
      <c r="M134" s="397"/>
      <c r="N134" s="390"/>
      <c r="O134" s="1680"/>
      <c r="P134" s="1680"/>
      <c r="AH134" s="1687">
        <v>0</v>
      </c>
    </row>
    <row s="2774" customFormat="1" customHeight="1" ht="18.75" hidden="1">
      <c r="A135" s="1836" t="s">
        <v>255</v>
      </c>
      <c r="B135" s="1836" t="s">
        <v>256</v>
      </c>
      <c r="C135" s="425"/>
      <c r="D135" s="2518"/>
      <c r="E135" s="2260"/>
      <c r="F135" s="2439" t="str">
        <f>INDEX(PT_DIFFERENTIATION_VTAR,MATCH(A135,PT_DIFFERENTIATION_VTAR_ID,0))</f>
        <v>Тариф на горячую воду (горячее водоснабжение)</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1160</v>
      </c>
      <c r="D137" s="2518"/>
      <c r="E137" s="2260"/>
      <c r="F137" s="2439"/>
      <c r="G137" s="456"/>
      <c r="H137" s="1556"/>
      <c r="I137" s="707"/>
      <c r="J137" s="627"/>
      <c r="K137" s="1556"/>
      <c r="L137" s="270"/>
      <c r="M137" s="397"/>
      <c r="N137" s="390"/>
      <c r="O137" s="1680"/>
      <c r="P137" s="1680"/>
      <c r="AH137" s="1687">
        <v>0</v>
      </c>
    </row>
    <row s="2774" customFormat="1" customHeight="1" ht="18.75" hidden="1">
      <c r="A138" s="1836" t="s">
        <v>260</v>
      </c>
      <c r="B138" s="1836" t="s">
        <v>261</v>
      </c>
      <c r="C138" s="425"/>
      <c r="D138" s="2518"/>
      <c r="E138" s="2260"/>
      <c r="F138" s="2439" t="str">
        <f>INDEX(PT_DIFFERENTIATION_VTAR,MATCH(A138,PT_DIFFERENTIATION_VTAR_ID,0))</f>
        <v>Тариф на транспортировку горячей воды</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1160</v>
      </c>
      <c r="D140" s="2518"/>
      <c r="E140" s="2260"/>
      <c r="F140" s="2439"/>
      <c r="G140" s="456"/>
      <c r="H140" s="1556"/>
      <c r="I140" s="707"/>
      <c r="J140" s="627"/>
      <c r="K140" s="1556"/>
      <c r="L140" s="270"/>
      <c r="M140" s="397"/>
      <c r="N140" s="390"/>
      <c r="O140" s="1680"/>
      <c r="P140" s="1680"/>
      <c r="AH140" s="1687">
        <v>0</v>
      </c>
    </row>
    <row s="2774" customFormat="1" customHeight="1" ht="18.75" hidden="1">
      <c r="A141" s="1836" t="s">
        <v>265</v>
      </c>
      <c r="B141" s="1836" t="s">
        <v>266</v>
      </c>
      <c r="C141" s="425"/>
      <c r="D141" s="2518"/>
      <c r="E141" s="2260"/>
      <c r="F141" s="2439"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1160</v>
      </c>
      <c r="D143" s="2518"/>
      <c r="E143" s="2260"/>
      <c r="F143" s="2439"/>
      <c r="G143" s="456"/>
      <c r="H143" s="1556"/>
      <c r="I143" s="707"/>
      <c r="J143" s="627"/>
      <c r="K143" s="1556"/>
      <c r="L143" s="270"/>
      <c r="M143" s="397"/>
      <c r="N143" s="390"/>
      <c r="O143" s="1680"/>
      <c r="P143" s="1680"/>
      <c r="AH143" s="1687">
        <v>0</v>
      </c>
    </row>
    <row s="2774" customFormat="1" customHeight="1" ht="18.75" hidden="1">
      <c r="A144" s="1836" t="s">
        <v>270</v>
      </c>
      <c r="B144" s="1836" t="s">
        <v>271</v>
      </c>
      <c r="C144" s="425"/>
      <c r="D144" s="2518"/>
      <c r="E144" s="2260"/>
      <c r="F144" s="2439" t="str">
        <f>INDEX(PT_DIFFERENTIATION_VTAR,MATCH(A144,PT_DIFFERENTIATION_VTAR_ID,0))</f>
        <v>Тариф на водоотведение</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0.75" hidden="1">
      <c r="A146" s="1836"/>
      <c r="B146" s="1836"/>
      <c r="C146" s="425" t="s">
        <v>1160</v>
      </c>
      <c r="D146" s="2518"/>
      <c r="E146" s="2260"/>
      <c r="F146" s="2439"/>
      <c r="G146" s="456"/>
      <c r="H146" s="1556"/>
      <c r="I146" s="707"/>
      <c r="J146" s="627"/>
      <c r="K146" s="1556"/>
      <c r="L146" s="270"/>
      <c r="M146" s="397"/>
      <c r="N146" s="390"/>
      <c r="O146" s="1680"/>
      <c r="P146" s="1680"/>
      <c r="AH146" s="1687">
        <v>0</v>
      </c>
    </row>
    <row s="2774" customFormat="1" customHeight="1" ht="18.75" hidden="1">
      <c r="A147" s="1836" t="s">
        <v>275</v>
      </c>
      <c r="B147" s="1836" t="s">
        <v>276</v>
      </c>
      <c r="C147" s="425"/>
      <c r="D147" s="2518"/>
      <c r="E147" s="2260"/>
      <c r="F147" s="2439" t="str">
        <f>INDEX(PT_DIFFERENTIATION_VTAR,MATCH(A147,PT_DIFFERENTIATION_VTAR_ID,0))</f>
        <v>Тариф на транспортировку сточных вод</v>
      </c>
      <c r="G147" s="2483" t="str">
        <f>INDEX(PT_DIFFERENTIATION_NTAR,MATCH(B147,PT_DIFFERENTIATION_NTAR_ID,0))</f>
        <v/>
      </c>
      <c r="H147" s="1918"/>
      <c r="I147" s="1795"/>
      <c r="J147" s="1829"/>
      <c r="K147" s="1834"/>
      <c r="L147" s="1918" t="s">
        <v>311</v>
      </c>
      <c r="M147" s="397"/>
      <c r="N147" s="390"/>
      <c r="O147" s="1680"/>
      <c r="P147" s="1680"/>
      <c r="AH147" s="1687">
        <v>0</v>
      </c>
    </row>
    <row s="2774" customFormat="1" customHeight="1" ht="18.75" hidden="1">
      <c r="A148" s="1836"/>
      <c r="B148" s="1836"/>
      <c r="C148" s="425" t="s">
        <v>1151</v>
      </c>
      <c r="D148" s="2518"/>
      <c r="E148" s="2260"/>
      <c r="F148" s="2439"/>
      <c r="G148" s="2483"/>
      <c r="H148" s="1556"/>
      <c r="I148" s="707" t="s">
        <v>1150</v>
      </c>
      <c r="J148" s="627"/>
      <c r="K148" s="1556"/>
      <c r="L148" s="270"/>
      <c r="M148" s="397"/>
      <c r="N148" s="390"/>
      <c r="O148" s="1680"/>
      <c r="P148" s="1680"/>
      <c r="AH148" s="1687">
        <v>0</v>
      </c>
    </row>
    <row s="2774" customFormat="1" customHeight="1" ht="0.75" hidden="1">
      <c r="A149" s="1836"/>
      <c r="B149" s="1836"/>
      <c r="C149" s="425" t="s">
        <v>1160</v>
      </c>
      <c r="D149" s="2518"/>
      <c r="E149" s="2260"/>
      <c r="F149" s="2439"/>
      <c r="G149" s="456"/>
      <c r="H149" s="1556"/>
      <c r="I149" s="707"/>
      <c r="J149" s="627"/>
      <c r="K149" s="1556"/>
      <c r="L149" s="270"/>
      <c r="M149" s="397"/>
      <c r="N149" s="390"/>
      <c r="O149" s="1680"/>
      <c r="P149" s="1680"/>
      <c r="AH149" s="1687">
        <v>0</v>
      </c>
    </row>
    <row s="2774" customFormat="1" customHeight="1" ht="18.75" hidden="1">
      <c r="A150" s="1836" t="s">
        <v>280</v>
      </c>
      <c r="B150" s="1836" t="s">
        <v>281</v>
      </c>
      <c r="C150" s="425"/>
      <c r="D150" s="2518"/>
      <c r="E150" s="2260"/>
      <c r="F150" s="2439" t="str">
        <f>INDEX(PT_DIFFERENTIATION_VTAR,MATCH(A150,PT_DIFFERENTIATION_VTAR_ID,0))</f>
        <v>Тариф на подключение (технологическое присоединение) к централизованной системе водоотведения</v>
      </c>
      <c r="G150" s="2483" t="str">
        <f>INDEX(PT_DIFFERENTIATION_NTAR,MATCH(B150,PT_DIFFERENTIATION_NTAR_ID,0))</f>
        <v/>
      </c>
      <c r="H150" s="1918"/>
      <c r="I150" s="1795"/>
      <c r="J150" s="1829"/>
      <c r="K150" s="1834"/>
      <c r="L150" s="1918" t="s">
        <v>311</v>
      </c>
      <c r="M150" s="397"/>
      <c r="N150" s="390"/>
      <c r="O150" s="1680"/>
      <c r="P150" s="1680"/>
      <c r="AH150" s="1687">
        <v>0</v>
      </c>
    </row>
    <row s="2774" customFormat="1" customHeight="1" ht="18.75" hidden="1">
      <c r="A151" s="1836"/>
      <c r="B151" s="1836"/>
      <c r="C151" s="425" t="s">
        <v>1151</v>
      </c>
      <c r="D151" s="2518"/>
      <c r="E151" s="2260"/>
      <c r="F151" s="2439"/>
      <c r="G151" s="2483"/>
      <c r="H151" s="1556"/>
      <c r="I151" s="707" t="s">
        <v>1150</v>
      </c>
      <c r="J151" s="627"/>
      <c r="K151" s="1556"/>
      <c r="L151" s="270"/>
      <c r="M151" s="397"/>
      <c r="N151" s="390"/>
      <c r="O151" s="1680"/>
      <c r="P151" s="1680"/>
      <c r="AH151" s="1687">
        <v>0</v>
      </c>
    </row>
    <row s="2774" customFormat="1" customHeight="1" ht="1.05">
      <c r="A152" s="1836"/>
      <c r="B152" s="1836"/>
      <c r="C152" s="425" t="s">
        <v>1160</v>
      </c>
      <c r="D152" s="2518"/>
      <c r="E152" s="2260"/>
      <c r="F152" s="2439"/>
      <c r="G152" s="456"/>
      <c r="H152" s="1556"/>
      <c r="I152" s="707"/>
      <c r="J152" s="627"/>
      <c r="K152" s="1556"/>
      <c r="L152" s="270"/>
      <c r="M152" s="397"/>
      <c r="N152" s="390"/>
      <c r="O152" s="1680"/>
      <c r="P152" s="1680"/>
      <c r="AH152" s="1687">
        <v>1</v>
      </c>
    </row>
    <row customHeight="1" ht="19.95">
      <c r="A153" s="1836"/>
      <c r="B153" s="1836"/>
      <c r="D153" s="432"/>
      <c r="E153" s="203" t="s">
        <v>91</v>
      </c>
      <c r="F153"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516"/>
      <c r="H153" s="2516"/>
      <c r="I153" s="2516"/>
      <c r="J153" s="2516"/>
      <c r="K153" s="2516"/>
      <c r="L153" s="2516"/>
      <c r="M153" s="353"/>
      <c r="N153" s="390"/>
      <c r="AH153" s="430">
        <v>19</v>
      </c>
    </row>
    <row s="2774" customFormat="1" customHeight="1" ht="60.75" hidden="1">
      <c r="A154" s="1836" t="s">
        <v>155</v>
      </c>
      <c r="B154" s="1836" t="s">
        <v>156</v>
      </c>
      <c r="C154" s="425"/>
      <c r="D154" s="2518"/>
      <c r="E154" s="2260"/>
      <c r="F154" s="2439"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83" t="str">
        <f>INDEX(PT_DIFFERENTIATION_NTAR,MATCH(B154,PT_DIFFERENTIATION_NTAR_ID,0))</f>
        <v/>
      </c>
      <c r="H154" s="1918"/>
      <c r="I154" s="1795"/>
      <c r="J154" s="1829"/>
      <c r="K154" s="1834"/>
      <c r="L154" s="1918" t="s">
        <v>311</v>
      </c>
      <c r="M15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2226"/>
      <c r="N155" s="390"/>
      <c r="O155" s="1680"/>
      <c r="P155" s="1680"/>
      <c r="AH155" s="1687">
        <v>0</v>
      </c>
    </row>
    <row s="2774" customFormat="1" customHeight="1" ht="0.75" hidden="1">
      <c r="A156" s="1836"/>
      <c r="B156" s="1836"/>
      <c r="C156" s="425" t="s">
        <v>1160</v>
      </c>
      <c r="D156" s="2518"/>
      <c r="E156" s="2260"/>
      <c r="F156" s="2439"/>
      <c r="G156" s="456"/>
      <c r="H156" s="1556"/>
      <c r="I156" s="707"/>
      <c r="J156" s="627"/>
      <c r="K156" s="1556"/>
      <c r="L156" s="270"/>
      <c r="M156" s="2226"/>
      <c r="N156" s="390"/>
      <c r="O156" s="1680"/>
      <c r="P156" s="1680"/>
      <c r="AH156" s="1687">
        <v>0</v>
      </c>
    </row>
    <row s="2774" customFormat="1" customHeight="1" ht="45">
      <c r="A157" s="1836" t="s">
        <v>163</v>
      </c>
      <c r="B157" s="1836" t="s">
        <v>164</v>
      </c>
      <c r="C157" s="425"/>
      <c r="D157" s="2518"/>
      <c r="E157" s="2260"/>
      <c r="F157" s="2439" t="str">
        <f>INDEX(PT_DIFFERENTIATION_VTAR,MATCH(A157,PT_DIFFERENTIATION_VTAR_ID,0))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7" s="2483" t="str">
        <f>INDEX(PT_DIFFERENTIATION_NTAR,MATCH(B157,PT_DIFFERENTIATION_NTAR_ID,0))</f>
        <v>Тепловая энергия в виде горячей воды</v>
      </c>
      <c r="H157" s="1918"/>
      <c r="I157" s="4845">
        <v>45839</v>
      </c>
      <c r="J157" s="4846">
        <v>46203</v>
      </c>
      <c r="K157" s="1834">
        <v>1391.3619</v>
      </c>
      <c r="L157" s="1918" t="s">
        <v>311</v>
      </c>
      <c r="M157" s="2227"/>
      <c r="N157" s="390"/>
      <c r="O157" s="1680"/>
      <c r="P157" s="1680"/>
      <c r="AH157" s="1687">
        <v>0</v>
      </c>
    </row>
    <row s="3647" customFormat="1" customHeight="1" ht="56.25">
      <c r="A158" s="4847"/>
      <c r="B158" s="4847"/>
      <c r="C158" s="4848"/>
      <c r="D158" s="4849"/>
      <c r="E158" s="4850"/>
      <c r="F158" s="4850"/>
      <c r="G158" s="4850"/>
      <c r="H158" s="3763" t="s">
        <v>450</v>
      </c>
      <c r="I158" s="4845">
        <v>46204</v>
      </c>
      <c r="J158" s="4846">
        <v>46568</v>
      </c>
      <c r="K158" s="4857">
        <v>1391.3619</v>
      </c>
      <c r="L158" s="3765" t="s">
        <v>311</v>
      </c>
      <c r="M158" s="4852"/>
      <c r="N158" s="4853"/>
      <c r="O158" s="3808"/>
      <c r="P158" s="3808"/>
      <c r="Q158" s="3647"/>
      <c r="R158" s="3647"/>
      <c r="S158" s="3647"/>
      <c r="T158" s="3647"/>
      <c r="U158" s="3647"/>
      <c r="V158" s="3647"/>
      <c r="W158" s="3647"/>
      <c r="X158" s="3647"/>
      <c r="Y158" s="3647"/>
      <c r="Z158" s="3647"/>
      <c r="AA158" s="3647"/>
      <c r="AB158" s="3647"/>
      <c r="AC158" s="3647"/>
      <c r="AD158" s="3647"/>
      <c r="AE158" s="3647"/>
      <c r="AF158" s="3647"/>
      <c r="AG158" s="3647"/>
      <c r="AH158" s="3647">
        <v>0</v>
      </c>
    </row>
    <row s="3647" customFormat="1" customHeight="1" ht="56.25">
      <c r="A159" s="4847"/>
      <c r="B159" s="4847"/>
      <c r="C159" s="4848"/>
      <c r="D159" s="4849"/>
      <c r="E159" s="4850"/>
      <c r="F159" s="4850"/>
      <c r="G159" s="4850"/>
      <c r="H159" s="3763" t="s">
        <v>450</v>
      </c>
      <c r="I159" s="4845">
        <v>46569</v>
      </c>
      <c r="J159" s="4846">
        <v>46934</v>
      </c>
      <c r="K159" s="4857">
        <v>1391.3619</v>
      </c>
      <c r="L159" s="3765" t="s">
        <v>311</v>
      </c>
      <c r="M159" s="4852"/>
      <c r="N159" s="4853"/>
      <c r="O159" s="3808"/>
      <c r="P159" s="3808"/>
      <c r="Q159" s="3647"/>
      <c r="R159" s="3647"/>
      <c r="S159" s="3647"/>
      <c r="T159" s="3647"/>
      <c r="U159" s="3647"/>
      <c r="V159" s="3647"/>
      <c r="W159" s="3647"/>
      <c r="X159" s="3647"/>
      <c r="Y159" s="3647"/>
      <c r="Z159" s="3647"/>
      <c r="AA159" s="3647"/>
      <c r="AB159" s="3647"/>
      <c r="AC159" s="3647"/>
      <c r="AD159" s="3647"/>
      <c r="AE159" s="3647"/>
      <c r="AF159" s="3647"/>
      <c r="AG159" s="3647"/>
      <c r="AH159" s="3647">
        <v>0</v>
      </c>
    </row>
    <row s="3647" customFormat="1" customHeight="1" ht="56.25">
      <c r="A160" s="4847"/>
      <c r="B160" s="4847"/>
      <c r="C160" s="4848"/>
      <c r="D160" s="4849"/>
      <c r="E160" s="4850"/>
      <c r="F160" s="4850"/>
      <c r="G160" s="4850"/>
      <c r="H160" s="3763" t="s">
        <v>450</v>
      </c>
      <c r="I160" s="4845">
        <v>46935</v>
      </c>
      <c r="J160" s="4846">
        <v>47118</v>
      </c>
      <c r="K160" s="4857">
        <v>1391.3619</v>
      </c>
      <c r="L160" s="3765" t="s">
        <v>311</v>
      </c>
      <c r="M160" s="4852"/>
      <c r="N160" s="4853"/>
      <c r="O160" s="3808"/>
      <c r="P160" s="3808"/>
      <c r="Q160" s="3647"/>
      <c r="R160" s="3647"/>
      <c r="S160" s="3647"/>
      <c r="T160" s="3647"/>
      <c r="U160" s="3647"/>
      <c r="V160" s="3647"/>
      <c r="W160" s="3647"/>
      <c r="X160" s="3647"/>
      <c r="Y160" s="3647"/>
      <c r="Z160" s="3647"/>
      <c r="AA160" s="3647"/>
      <c r="AB160" s="3647"/>
      <c r="AC160" s="3647"/>
      <c r="AD160" s="3647"/>
      <c r="AE160" s="3647"/>
      <c r="AF160" s="3647"/>
      <c r="AG160" s="3647"/>
      <c r="AH160" s="3647">
        <v>0</v>
      </c>
    </row>
    <row s="2774" customFormat="1" customHeight="1" ht="18.75">
      <c r="A161" s="1836"/>
      <c r="B161" s="1836"/>
      <c r="C161" s="425" t="s">
        <v>1151</v>
      </c>
      <c r="D161" s="2518"/>
      <c r="E161" s="2260"/>
      <c r="F161" s="2439"/>
      <c r="G161" s="2483"/>
      <c r="H161" s="1556"/>
      <c r="I161" s="707" t="s">
        <v>1150</v>
      </c>
      <c r="J161" s="627"/>
      <c r="K161" s="1556"/>
      <c r="L161" s="270"/>
      <c r="M161" s="1917"/>
      <c r="N161" s="390"/>
      <c r="O161" s="1680"/>
      <c r="P161" s="1680"/>
      <c r="AH161" s="1687">
        <v>0</v>
      </c>
    </row>
    <row s="2774" customFormat="1" customHeight="1" ht="0.75">
      <c r="A162" s="1836"/>
      <c r="B162" s="1836"/>
      <c r="C162" s="425" t="s">
        <v>1160</v>
      </c>
      <c r="D162" s="2518"/>
      <c r="E162" s="2260"/>
      <c r="F162" s="2439"/>
      <c r="G162" s="456"/>
      <c r="H162" s="1556"/>
      <c r="I162" s="707"/>
      <c r="J162" s="627"/>
      <c r="K162" s="1556"/>
      <c r="L162" s="270"/>
      <c r="M162" s="397"/>
      <c r="N162" s="390"/>
      <c r="O162" s="1680"/>
      <c r="P162" s="1680"/>
      <c r="AH162" s="1687">
        <v>0</v>
      </c>
    </row>
    <row s="2774" customFormat="1" customHeight="1" ht="45" hidden="1">
      <c r="A163" s="1836" t="s">
        <v>174</v>
      </c>
      <c r="B163" s="1836" t="s">
        <v>175</v>
      </c>
      <c r="C163" s="425"/>
      <c r="D163" s="2518"/>
      <c r="E163" s="2260"/>
      <c r="F163" s="2439" t="str">
        <f>INDEX(PT_DIFFERENTIATION_VTAR,MATCH(A163,PT_DIFFERENTIATION_VTAR_ID,0))</f>
        <v>Тарифы на теплоноситель, поставляемый теплоснабжающими организациями потребителям, другим теплоснабжающим организациям</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1160</v>
      </c>
      <c r="D165" s="2518"/>
      <c r="E165" s="2260"/>
      <c r="F165" s="2439"/>
      <c r="G165" s="456"/>
      <c r="H165" s="1556"/>
      <c r="I165" s="707"/>
      <c r="J165" s="627"/>
      <c r="K165" s="1556"/>
      <c r="L165" s="270"/>
      <c r="M165" s="397"/>
      <c r="N165" s="390"/>
      <c r="O165" s="1680"/>
      <c r="P165" s="1680"/>
      <c r="AH165" s="1687">
        <v>0</v>
      </c>
    </row>
    <row s="2774" customFormat="1" customHeight="1" ht="45" hidden="1">
      <c r="A166" s="1836" t="s">
        <v>180</v>
      </c>
      <c r="B166" s="1836" t="s">
        <v>181</v>
      </c>
      <c r="C166" s="425"/>
      <c r="D166" s="2518"/>
      <c r="E166" s="2260"/>
      <c r="F166" s="2439" t="str">
        <f>INDEX(PT_DIFFERENTIATION_VTAR,MATCH(A166,PT_DIFFERENTIATION_VTAR_ID,0))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1160</v>
      </c>
      <c r="D168" s="2518"/>
      <c r="E168" s="2260"/>
      <c r="F168" s="2439"/>
      <c r="G168" s="456"/>
      <c r="H168" s="1556"/>
      <c r="I168" s="707"/>
      <c r="J168" s="627"/>
      <c r="K168" s="1556"/>
      <c r="L168" s="270"/>
      <c r="M168" s="397"/>
      <c r="N168" s="390"/>
      <c r="O168" s="1680"/>
      <c r="P168" s="1680"/>
      <c r="AH168" s="1687">
        <v>0</v>
      </c>
    </row>
    <row s="2774" customFormat="1" customHeight="1" ht="18.75" hidden="1">
      <c r="A169" s="1836" t="s">
        <v>186</v>
      </c>
      <c r="B169" s="1836" t="s">
        <v>187</v>
      </c>
      <c r="C169" s="425"/>
      <c r="D169" s="2518"/>
      <c r="E169" s="2260"/>
      <c r="F169" s="2439" t="str">
        <f>INDEX(PT_DIFFERENTIATION_VTAR,MATCH(A169,PT_DIFFERENTIATION_VTAR_ID,0))</f>
        <v>Тарифы на услуги по передаче тепловой энергии</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1160</v>
      </c>
      <c r="D171" s="2518"/>
      <c r="E171" s="2260"/>
      <c r="F171" s="2439"/>
      <c r="G171" s="456"/>
      <c r="H171" s="1556"/>
      <c r="I171" s="707"/>
      <c r="J171" s="627"/>
      <c r="K171" s="1556"/>
      <c r="L171" s="270"/>
      <c r="M171" s="397"/>
      <c r="N171" s="390"/>
      <c r="O171" s="1680"/>
      <c r="P171" s="1680"/>
      <c r="AH171" s="1687">
        <v>0</v>
      </c>
    </row>
    <row s="2774" customFormat="1" customHeight="1" ht="18.75" hidden="1">
      <c r="A172" s="1836" t="s">
        <v>192</v>
      </c>
      <c r="B172" s="1836" t="s">
        <v>193</v>
      </c>
      <c r="C172" s="425"/>
      <c r="D172" s="2518"/>
      <c r="E172" s="2260"/>
      <c r="F172" s="2439" t="str">
        <f>INDEX(PT_DIFFERENTIATION_VTAR,MATCH(A172,PT_DIFFERENTIATION_VTAR_ID,0))</f>
        <v>Тарифы на услуги по передаче теплоносителя</v>
      </c>
      <c r="G172" s="2483" t="str">
        <f>INDEX(PT_DIFFERENTIATION_NTAR,MATCH(B172,PT_DIFFERENTIATION_NTAR_ID,0))</f>
        <v/>
      </c>
      <c r="H172" s="1918"/>
      <c r="I172" s="1795"/>
      <c r="J172" s="1829"/>
      <c r="K172" s="1834"/>
      <c r="L172" s="1918" t="s">
        <v>311</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1160</v>
      </c>
      <c r="D174" s="2518"/>
      <c r="E174" s="2260"/>
      <c r="F174" s="2439"/>
      <c r="G174" s="456"/>
      <c r="H174" s="1556"/>
      <c r="I174" s="707"/>
      <c r="J174" s="627"/>
      <c r="K174" s="1556"/>
      <c r="L174" s="270"/>
      <c r="M174" s="397"/>
      <c r="N174" s="390"/>
      <c r="O174" s="1680"/>
      <c r="P174" s="1680"/>
      <c r="AH174" s="1687">
        <v>0</v>
      </c>
    </row>
    <row s="2774" customFormat="1" customHeight="1" ht="18.75" hidden="1">
      <c r="A175" s="1836" t="s">
        <v>198</v>
      </c>
      <c r="B175" s="1836" t="s">
        <v>199</v>
      </c>
      <c r="C175" s="425"/>
      <c r="D175" s="2518"/>
      <c r="E175" s="2260"/>
      <c r="F175" s="2439" t="str">
        <f>INDEX(PT_DIFFERENTIATION_VTAR,MATCH(A175,PT_DIFFERENTIATION_VTAR_ID,0))</f>
        <v>Плата за услуги по поддержанию резервной тепловой мощности при отсутствии потребления тепловой энергии</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1160</v>
      </c>
      <c r="D177" s="2518"/>
      <c r="E177" s="2260"/>
      <c r="F177" s="2439"/>
      <c r="G177" s="456"/>
      <c r="H177" s="1556"/>
      <c r="I177" s="707"/>
      <c r="J177" s="627"/>
      <c r="K177" s="1556"/>
      <c r="L177" s="270"/>
      <c r="M177" s="397"/>
      <c r="N177" s="390"/>
      <c r="O177" s="1680"/>
      <c r="P177" s="1680"/>
      <c r="AH177" s="1687">
        <v>0</v>
      </c>
    </row>
    <row s="2774" customFormat="1" customHeight="1" ht="18.75" hidden="1">
      <c r="A178" s="1836" t="s">
        <v>204</v>
      </c>
      <c r="B178" s="1836" t="s">
        <v>205</v>
      </c>
      <c r="C178" s="425"/>
      <c r="D178" s="2518"/>
      <c r="E178" s="2260"/>
      <c r="F178" s="2439" t="str">
        <f>INDEX(PT_DIFFERENTIATION_VTAR,MATCH(A178,PT_DIFFERENTIATION_VTAR_ID,0))</f>
        <v>Плата за подключение (технологическое присоединение) к системе теплоснабжения</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1160</v>
      </c>
      <c r="D180" s="2518"/>
      <c r="E180" s="2260"/>
      <c r="F180" s="2439"/>
      <c r="G180" s="456"/>
      <c r="H180" s="1556"/>
      <c r="I180" s="707"/>
      <c r="J180" s="627"/>
      <c r="K180" s="1556"/>
      <c r="L180" s="270"/>
      <c r="M180" s="397"/>
      <c r="N180" s="390"/>
      <c r="O180" s="1680"/>
      <c r="P180" s="1680"/>
      <c r="AH180" s="1687">
        <v>0</v>
      </c>
    </row>
    <row s="2774" customFormat="1" customHeight="1" ht="18.75" hidden="1">
      <c r="A181" s="1836" t="s">
        <v>210</v>
      </c>
      <c r="B181" s="1836" t="s">
        <v>211</v>
      </c>
      <c r="C181" s="425"/>
      <c r="D181" s="2518"/>
      <c r="E181" s="2260"/>
      <c r="F181" s="2439" t="str">
        <f>INDEX(PT_DIFFERENTIATION_VTAR,MATCH(A181,PT_DIFFERENTIATION_VTAR_ID,0))</f>
        <v>Плата за подключение (технологическое присоединение) к системе теплоснабжения (индивидуальная)</v>
      </c>
      <c r="G181" s="2483" t="str">
        <f>INDEX(PT_DIFFERENTIATION_NTAR,MATCH(B181,PT_DIFFERENTIATION_NTAR_ID,0))</f>
        <v/>
      </c>
      <c r="H181" s="2045"/>
      <c r="I181" s="1795"/>
      <c r="J181" s="1829"/>
      <c r="K181" s="1834"/>
      <c r="L181" s="2045" t="s">
        <v>311</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1160</v>
      </c>
      <c r="D183" s="2518"/>
      <c r="E183" s="2260"/>
      <c r="F183" s="2439"/>
      <c r="G183" s="456"/>
      <c r="H183" s="1556"/>
      <c r="I183" s="707"/>
      <c r="J183" s="627"/>
      <c r="K183" s="1556"/>
      <c r="L183" s="270"/>
      <c r="M183" s="397"/>
      <c r="N183" s="390"/>
      <c r="O183" s="1680"/>
      <c r="P183" s="1680"/>
      <c r="AH183" s="1687">
        <v>0</v>
      </c>
    </row>
    <row s="2774" customFormat="1" customHeight="1" ht="18.75" hidden="1">
      <c r="A184" s="1836" t="s">
        <v>230</v>
      </c>
      <c r="B184" s="1836" t="s">
        <v>231</v>
      </c>
      <c r="C184" s="425"/>
      <c r="D184" s="2518"/>
      <c r="E184" s="2260"/>
      <c r="F184" s="2439" t="str">
        <f>INDEX(PT_DIFFERENTIATION_VTAR,MATCH(A184,PT_DIFFERENTIATION_VTAR_ID,0))</f>
        <v>Тариф на питьевую воду (питьевое водоснабжение)</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1160</v>
      </c>
      <c r="D186" s="2518"/>
      <c r="E186" s="2260"/>
      <c r="F186" s="2439"/>
      <c r="G186" s="456"/>
      <c r="H186" s="1556"/>
      <c r="I186" s="707"/>
      <c r="J186" s="627"/>
      <c r="K186" s="1556"/>
      <c r="L186" s="270"/>
      <c r="M186" s="397"/>
      <c r="N186" s="390"/>
      <c r="O186" s="1680"/>
      <c r="P186" s="1680"/>
      <c r="AH186" s="1687">
        <v>0</v>
      </c>
    </row>
    <row s="2774" customFormat="1" customHeight="1" ht="18.75" hidden="1">
      <c r="A187" s="1836" t="s">
        <v>235</v>
      </c>
      <c r="B187" s="1836" t="s">
        <v>236</v>
      </c>
      <c r="C187" s="425"/>
      <c r="D187" s="2518"/>
      <c r="E187" s="2260"/>
      <c r="F187" s="2439" t="str">
        <f>INDEX(PT_DIFFERENTIATION_VTAR,MATCH(A187,PT_DIFFERENTIATION_VTAR_ID,0))</f>
        <v>Тариф на техническую воду</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1160</v>
      </c>
      <c r="D189" s="2518"/>
      <c r="E189" s="2260"/>
      <c r="F189" s="2439"/>
      <c r="G189" s="456"/>
      <c r="H189" s="1556"/>
      <c r="I189" s="707"/>
      <c r="J189" s="627"/>
      <c r="K189" s="1556"/>
      <c r="L189" s="270"/>
      <c r="M189" s="397"/>
      <c r="N189" s="390"/>
      <c r="O189" s="1680"/>
      <c r="P189" s="1680"/>
      <c r="AH189" s="1687">
        <v>0</v>
      </c>
    </row>
    <row s="2774" customFormat="1" customHeight="1" ht="18.75" hidden="1">
      <c r="A190" s="1836" t="s">
        <v>240</v>
      </c>
      <c r="B190" s="1836" t="s">
        <v>241</v>
      </c>
      <c r="C190" s="425"/>
      <c r="D190" s="2518"/>
      <c r="E190" s="2260"/>
      <c r="F190" s="2439" t="str">
        <f>INDEX(PT_DIFFERENTIATION_VTAR,MATCH(A190,PT_DIFFERENTIATION_VTAR_ID,0))</f>
        <v>Тариф на транспортировку воды</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1160</v>
      </c>
      <c r="D192" s="2518"/>
      <c r="E192" s="2260"/>
      <c r="F192" s="2439"/>
      <c r="G192" s="456"/>
      <c r="H192" s="1556"/>
      <c r="I192" s="707"/>
      <c r="J192" s="627"/>
      <c r="K192" s="1556"/>
      <c r="L192" s="270"/>
      <c r="M192" s="397"/>
      <c r="N192" s="390"/>
      <c r="O192" s="1680"/>
      <c r="P192" s="1680"/>
      <c r="AH192" s="1687">
        <v>0</v>
      </c>
    </row>
    <row s="2774" customFormat="1" customHeight="1" ht="18.75" hidden="1">
      <c r="A193" s="1836" t="s">
        <v>245</v>
      </c>
      <c r="B193" s="1836" t="s">
        <v>246</v>
      </c>
      <c r="C193" s="425"/>
      <c r="D193" s="2518"/>
      <c r="E193" s="2260"/>
      <c r="F193" s="2439" t="str">
        <f>INDEX(PT_DIFFERENTIATION_VTAR,MATCH(A193,PT_DIFFERENTIATION_VTAR_ID,0))</f>
        <v>Тариф на подвоз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1160</v>
      </c>
      <c r="D195" s="2518"/>
      <c r="E195" s="2260"/>
      <c r="F195" s="2439"/>
      <c r="G195" s="456"/>
      <c r="H195" s="1556"/>
      <c r="I195" s="707"/>
      <c r="J195" s="627"/>
      <c r="K195" s="1556"/>
      <c r="L195" s="270"/>
      <c r="M195" s="397"/>
      <c r="N195" s="390"/>
      <c r="O195" s="1680"/>
      <c r="P195" s="1680"/>
      <c r="AH195" s="1687">
        <v>0</v>
      </c>
    </row>
    <row s="2774" customFormat="1" customHeight="1" ht="18.75" hidden="1">
      <c r="A196" s="1836" t="s">
        <v>250</v>
      </c>
      <c r="B196" s="1836" t="s">
        <v>251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1160</v>
      </c>
      <c r="D198" s="2518"/>
      <c r="E198" s="2260"/>
      <c r="F198" s="2439"/>
      <c r="G198" s="456"/>
      <c r="H198" s="1556"/>
      <c r="I198" s="707"/>
      <c r="J198" s="627"/>
      <c r="K198" s="1556"/>
      <c r="L198" s="270"/>
      <c r="M198" s="397"/>
      <c r="N198" s="390"/>
      <c r="O198" s="1680"/>
      <c r="P198" s="1680"/>
      <c r="AH198" s="1687">
        <v>0</v>
      </c>
    </row>
    <row s="2774" customFormat="1" customHeight="1" ht="18.75" hidden="1">
      <c r="A199" s="1836" t="s">
        <v>255</v>
      </c>
      <c r="B199" s="1836" t="s">
        <v>256</v>
      </c>
      <c r="C199" s="425"/>
      <c r="D199" s="2518"/>
      <c r="E199" s="2260"/>
      <c r="F199" s="2439" t="str">
        <f>INDEX(PT_DIFFERENTIATION_VTAR,MATCH(A199,PT_DIFFERENTIATION_VTAR_ID,0))</f>
        <v>Тариф на горячую воду (горячее водоснабжение)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1160</v>
      </c>
      <c r="D201" s="2518"/>
      <c r="E201" s="2260"/>
      <c r="F201" s="2439"/>
      <c r="G201" s="456"/>
      <c r="H201" s="1556"/>
      <c r="I201" s="707"/>
      <c r="J201" s="627"/>
      <c r="K201" s="1556"/>
      <c r="L201" s="270"/>
      <c r="M201" s="397"/>
      <c r="N201" s="390"/>
      <c r="O201" s="1680"/>
      <c r="P201" s="1680"/>
      <c r="AH201" s="1687">
        <v>0</v>
      </c>
    </row>
    <row s="2774" customFormat="1" customHeight="1" ht="18.75" hidden="1">
      <c r="A202" s="1836" t="s">
        <v>260</v>
      </c>
      <c r="B202" s="1836" t="s">
        <v>261</v>
      </c>
      <c r="C202" s="425"/>
      <c r="D202" s="2518"/>
      <c r="E202" s="2260"/>
      <c r="F202" s="2439" t="str">
        <f>INDEX(PT_DIFFERENTIATION_VTAR,MATCH(A202,PT_DIFFERENTIATION_VTAR_ID,0))</f>
        <v>Тариф на транспортировку горячей воды</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1160</v>
      </c>
      <c r="D204" s="2518"/>
      <c r="E204" s="2260"/>
      <c r="F204" s="2439"/>
      <c r="G204" s="456"/>
      <c r="H204" s="1556"/>
      <c r="I204" s="707"/>
      <c r="J204" s="627"/>
      <c r="K204" s="1556"/>
      <c r="L204" s="270"/>
      <c r="M204" s="397"/>
      <c r="N204" s="390"/>
      <c r="O204" s="1680"/>
      <c r="P204" s="1680"/>
      <c r="AH204" s="1687">
        <v>0</v>
      </c>
    </row>
    <row s="2774" customFormat="1" customHeight="1" ht="18.75" hidden="1">
      <c r="A205" s="1836" t="s">
        <v>265</v>
      </c>
      <c r="B205" s="1836" t="s">
        <v>266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горячего водоснабжения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0.75" hidden="1">
      <c r="A207" s="1836"/>
      <c r="B207" s="1836"/>
      <c r="C207" s="425" t="s">
        <v>1160</v>
      </c>
      <c r="D207" s="2518"/>
      <c r="E207" s="2260"/>
      <c r="F207" s="2439"/>
      <c r="G207" s="456"/>
      <c r="H207" s="1556"/>
      <c r="I207" s="707"/>
      <c r="J207" s="627"/>
      <c r="K207" s="1556"/>
      <c r="L207" s="270"/>
      <c r="M207" s="397"/>
      <c r="N207" s="390"/>
      <c r="O207" s="1680"/>
      <c r="P207" s="1680"/>
      <c r="AH207" s="1687">
        <v>0</v>
      </c>
    </row>
    <row s="2774" customFormat="1" customHeight="1" ht="18.75" hidden="1">
      <c r="A208" s="1836" t="s">
        <v>270</v>
      </c>
      <c r="B208" s="1836" t="s">
        <v>271</v>
      </c>
      <c r="C208" s="425"/>
      <c r="D208" s="2518"/>
      <c r="E208" s="2260"/>
      <c r="F208" s="2439" t="str">
        <f>INDEX(PT_DIFFERENTIATION_VTAR,MATCH(A208,PT_DIFFERENTIATION_VTAR_ID,0))</f>
        <v>Тариф на водоотведение</v>
      </c>
      <c r="G208" s="2483" t="str">
        <f>INDEX(PT_DIFFERENTIATION_NTAR,MATCH(B208,PT_DIFFERENTIATION_NTAR_ID,0))</f>
        <v/>
      </c>
      <c r="H208" s="1918"/>
      <c r="I208" s="1795"/>
      <c r="J208" s="1829"/>
      <c r="K208" s="1834"/>
      <c r="L208" s="1918" t="s">
        <v>311</v>
      </c>
      <c r="M208" s="397"/>
      <c r="N208" s="390"/>
      <c r="O208" s="1680"/>
      <c r="P208" s="1680"/>
      <c r="AH208" s="1687">
        <v>0</v>
      </c>
    </row>
    <row s="2774" customFormat="1" customHeight="1" ht="18.75" hidden="1">
      <c r="A209" s="1836"/>
      <c r="B209" s="1836"/>
      <c r="C209" s="425" t="s">
        <v>1151</v>
      </c>
      <c r="D209" s="2518"/>
      <c r="E209" s="2260"/>
      <c r="F209" s="2439"/>
      <c r="G209" s="2483"/>
      <c r="H209" s="1556"/>
      <c r="I209" s="707" t="s">
        <v>1150</v>
      </c>
      <c r="J209" s="627"/>
      <c r="K209" s="1556"/>
      <c r="L209" s="270"/>
      <c r="M209" s="397"/>
      <c r="N209" s="390"/>
      <c r="O209" s="1680"/>
      <c r="P209" s="1680"/>
      <c r="AH209" s="1687">
        <v>0</v>
      </c>
    </row>
    <row s="2774" customFormat="1" customHeight="1" ht="0.75" hidden="1">
      <c r="A210" s="1836"/>
      <c r="B210" s="1836"/>
      <c r="C210" s="425" t="s">
        <v>1160</v>
      </c>
      <c r="D210" s="2518"/>
      <c r="E210" s="2260"/>
      <c r="F210" s="2439"/>
      <c r="G210" s="456"/>
      <c r="H210" s="1556"/>
      <c r="I210" s="707"/>
      <c r="J210" s="627"/>
      <c r="K210" s="1556"/>
      <c r="L210" s="270"/>
      <c r="M210" s="397"/>
      <c r="N210" s="390"/>
      <c r="O210" s="1680"/>
      <c r="P210" s="1680"/>
      <c r="AH210" s="1687">
        <v>0</v>
      </c>
    </row>
    <row s="2774" customFormat="1" customHeight="1" ht="18.75" hidden="1">
      <c r="A211" s="1836" t="s">
        <v>275</v>
      </c>
      <c r="B211" s="1836" t="s">
        <v>276</v>
      </c>
      <c r="C211" s="425"/>
      <c r="D211" s="2518"/>
      <c r="E211" s="2260"/>
      <c r="F211" s="2439" t="str">
        <f>INDEX(PT_DIFFERENTIATION_VTAR,MATCH(A211,PT_DIFFERENTIATION_VTAR_ID,0))</f>
        <v>Тариф на транспортировку сточных вод</v>
      </c>
      <c r="G211" s="2483" t="str">
        <f>INDEX(PT_DIFFERENTIATION_NTAR,MATCH(B211,PT_DIFFERENTIATION_NTAR_ID,0))</f>
        <v/>
      </c>
      <c r="H211" s="1918"/>
      <c r="I211" s="1795"/>
      <c r="J211" s="1829"/>
      <c r="K211" s="1834"/>
      <c r="L211" s="1918" t="s">
        <v>311</v>
      </c>
      <c r="M211" s="397"/>
      <c r="N211" s="390"/>
      <c r="O211" s="1680"/>
      <c r="P211" s="1680"/>
      <c r="AH211" s="1687">
        <v>0</v>
      </c>
    </row>
    <row s="2774" customFormat="1" customHeight="1" ht="18.75" hidden="1">
      <c r="A212" s="1836"/>
      <c r="B212" s="1836"/>
      <c r="C212" s="425" t="s">
        <v>1151</v>
      </c>
      <c r="D212" s="2518"/>
      <c r="E212" s="2260"/>
      <c r="F212" s="2439"/>
      <c r="G212" s="2483"/>
      <c r="H212" s="1556"/>
      <c r="I212" s="707" t="s">
        <v>1150</v>
      </c>
      <c r="J212" s="627"/>
      <c r="K212" s="1556"/>
      <c r="L212" s="270"/>
      <c r="M212" s="397"/>
      <c r="N212" s="390"/>
      <c r="O212" s="1680"/>
      <c r="P212" s="1680"/>
      <c r="AH212" s="1687">
        <v>0</v>
      </c>
    </row>
    <row s="2774" customFormat="1" customHeight="1" ht="0.75" hidden="1">
      <c r="A213" s="1836"/>
      <c r="B213" s="1836"/>
      <c r="C213" s="425" t="s">
        <v>1160</v>
      </c>
      <c r="D213" s="2518"/>
      <c r="E213" s="2260"/>
      <c r="F213" s="2439"/>
      <c r="G213" s="456"/>
      <c r="H213" s="1556"/>
      <c r="I213" s="707"/>
      <c r="J213" s="627"/>
      <c r="K213" s="1556"/>
      <c r="L213" s="270"/>
      <c r="M213" s="397"/>
      <c r="N213" s="390"/>
      <c r="O213" s="1680"/>
      <c r="P213" s="1680"/>
      <c r="AH213" s="1687">
        <v>0</v>
      </c>
    </row>
    <row s="2774" customFormat="1" customHeight="1" ht="18.75" hidden="1">
      <c r="A214" s="1836" t="s">
        <v>280</v>
      </c>
      <c r="B214" s="1836" t="s">
        <v>281</v>
      </c>
      <c r="C214" s="425"/>
      <c r="D214" s="2518"/>
      <c r="E214" s="2260"/>
      <c r="F214" s="2439" t="str">
        <f>INDEX(PT_DIFFERENTIATION_VTAR,MATCH(A214,PT_DIFFERENTIATION_VTAR_ID,0))</f>
        <v>Тариф на подключение (технологическое присоединение) к централизованной системе водоотведения</v>
      </c>
      <c r="G214" s="2483" t="str">
        <f>INDEX(PT_DIFFERENTIATION_NTAR,MATCH(B214,PT_DIFFERENTIATION_NTAR_ID,0))</f>
        <v/>
      </c>
      <c r="H214" s="1918"/>
      <c r="I214" s="1795"/>
      <c r="J214" s="1829"/>
      <c r="K214" s="1834"/>
      <c r="L214" s="1918" t="s">
        <v>311</v>
      </c>
      <c r="M214" s="397"/>
      <c r="N214" s="390"/>
      <c r="O214" s="1680"/>
      <c r="P214" s="1680"/>
      <c r="AH214" s="1687">
        <v>0</v>
      </c>
    </row>
    <row s="2774" customFormat="1" customHeight="1" ht="18.75" hidden="1">
      <c r="A215" s="1836"/>
      <c r="B215" s="1836"/>
      <c r="C215" s="425" t="s">
        <v>1151</v>
      </c>
      <c r="D215" s="2518"/>
      <c r="E215" s="2260"/>
      <c r="F215" s="2439"/>
      <c r="G215" s="2483"/>
      <c r="H215" s="1556"/>
      <c r="I215" s="707" t="s">
        <v>1150</v>
      </c>
      <c r="J215" s="627"/>
      <c r="K215" s="1556"/>
      <c r="L215" s="270"/>
      <c r="M215" s="397"/>
      <c r="N215" s="390"/>
      <c r="O215" s="1680"/>
      <c r="P215" s="1680"/>
      <c r="AH215" s="1687">
        <v>0</v>
      </c>
    </row>
    <row s="2774" customFormat="1" customHeight="1" ht="1.05">
      <c r="A216" s="1836"/>
      <c r="B216" s="1836"/>
      <c r="C216" s="425" t="s">
        <v>1160</v>
      </c>
      <c r="D216" s="2518"/>
      <c r="E216" s="2260"/>
      <c r="F216" s="2439"/>
      <c r="G216" s="456"/>
      <c r="H216" s="1556"/>
      <c r="I216" s="707"/>
      <c r="J216" s="627"/>
      <c r="K216" s="1556"/>
      <c r="L216" s="270"/>
      <c r="M216" s="397"/>
      <c r="N216" s="390"/>
      <c r="O216" s="1680"/>
      <c r="P216" s="1680"/>
      <c r="AH216" s="1687">
        <v>1</v>
      </c>
    </row>
    <row customHeight="1" ht="27.299999999999997">
      <c r="A217" s="1836"/>
      <c r="B217" s="1836"/>
      <c r="D217" s="432"/>
      <c r="E217" s="203" t="s">
        <v>111</v>
      </c>
      <c r="F217"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7" s="2516"/>
      <c r="H217" s="2516"/>
      <c r="I217" s="2516"/>
      <c r="J217" s="2516"/>
      <c r="K217" s="2516"/>
      <c r="L217" s="2516"/>
      <c r="M217" s="353"/>
      <c r="N217" s="390"/>
      <c r="AH217" s="430">
        <v>26</v>
      </c>
    </row>
    <row s="2774" customFormat="1" customHeight="1" ht="60.75" hidden="1">
      <c r="A218" s="1836" t="s">
        <v>155</v>
      </c>
      <c r="B218" s="1836" t="s">
        <v>156</v>
      </c>
      <c r="C218" s="425"/>
      <c r="D218" s="2518"/>
      <c r="E218" s="2260"/>
      <c r="F218" s="2439"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83" t="str">
        <f>INDEX(PT_DIFFERENTIATION_NTAR,MATCH(B218,PT_DIFFERENTIATION_NTAR_ID,0))</f>
        <v/>
      </c>
      <c r="H218" s="1918"/>
      <c r="I218" s="1795"/>
      <c r="J218" s="1829"/>
      <c r="K218" s="1834"/>
      <c r="L218" s="1918" t="s">
        <v>311</v>
      </c>
      <c r="M21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2226"/>
      <c r="N219" s="390"/>
      <c r="O219" s="1680"/>
      <c r="P219" s="1680"/>
      <c r="AH219" s="1687">
        <v>0</v>
      </c>
    </row>
    <row s="2774" customFormat="1" customHeight="1" ht="0.75" hidden="1">
      <c r="A220" s="1836"/>
      <c r="B220" s="1836"/>
      <c r="C220" s="425" t="s">
        <v>1160</v>
      </c>
      <c r="D220" s="2518"/>
      <c r="E220" s="2260"/>
      <c r="F220" s="2439"/>
      <c r="G220" s="456"/>
      <c r="H220" s="1556"/>
      <c r="I220" s="707"/>
      <c r="J220" s="627"/>
      <c r="K220" s="1556"/>
      <c r="L220" s="270"/>
      <c r="M220" s="2226"/>
      <c r="N220" s="390"/>
      <c r="O220" s="1680"/>
      <c r="P220" s="1680"/>
      <c r="AH220" s="1687">
        <v>0</v>
      </c>
    </row>
    <row s="2774" customFormat="1" customHeight="1" ht="45">
      <c r="A221" s="1836" t="s">
        <v>163</v>
      </c>
      <c r="B221" s="1836" t="s">
        <v>164</v>
      </c>
      <c r="C221" s="425"/>
      <c r="D221" s="2518"/>
      <c r="E221" s="2260"/>
      <c r="F221" s="2439" t="str">
        <f>INDEX(PT_DIFFERENTIATION_VTAR,MATCH(A221,PT_DIFFERENTIATION_VTAR_ID,0))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1" s="2483" t="str">
        <f>INDEX(PT_DIFFERENTIATION_NTAR,MATCH(B221,PT_DIFFERENTIATION_NTAR_ID,0))</f>
        <v>Тепловая энергия в виде горячей воды</v>
      </c>
      <c r="H221" s="1918"/>
      <c r="I221" s="4845">
        <v>45839</v>
      </c>
      <c r="J221" s="4846">
        <v>47118</v>
      </c>
      <c r="K221" s="1834">
        <v>0</v>
      </c>
      <c r="L221" s="1918" t="s">
        <v>311</v>
      </c>
      <c r="M221" s="2227"/>
      <c r="N221" s="390"/>
      <c r="O221" s="1680"/>
      <c r="P221" s="1680"/>
      <c r="AH221" s="1687">
        <v>0</v>
      </c>
    </row>
    <row s="2774" customFormat="1" customHeight="1" ht="18.75">
      <c r="A222" s="1836"/>
      <c r="B222" s="1836"/>
      <c r="C222" s="425" t="s">
        <v>1151</v>
      </c>
      <c r="D222" s="2518"/>
      <c r="E222" s="2260"/>
      <c r="F222" s="2439"/>
      <c r="G222" s="2483"/>
      <c r="H222" s="1556"/>
      <c r="I222" s="707" t="s">
        <v>1150</v>
      </c>
      <c r="J222" s="627"/>
      <c r="K222" s="1556"/>
      <c r="L222" s="270"/>
      <c r="M222" s="1917"/>
      <c r="N222" s="390"/>
      <c r="O222" s="1680"/>
      <c r="P222" s="1680"/>
      <c r="AH222" s="1687">
        <v>0</v>
      </c>
    </row>
    <row s="2774" customFormat="1" customHeight="1" ht="0.75">
      <c r="A223" s="1836"/>
      <c r="B223" s="1836"/>
      <c r="C223" s="425" t="s">
        <v>1160</v>
      </c>
      <c r="D223" s="2518"/>
      <c r="E223" s="2260"/>
      <c r="F223" s="2439"/>
      <c r="G223" s="456"/>
      <c r="H223" s="1556"/>
      <c r="I223" s="707"/>
      <c r="J223" s="627"/>
      <c r="K223" s="1556"/>
      <c r="L223" s="270"/>
      <c r="M223" s="397"/>
      <c r="N223" s="390"/>
      <c r="O223" s="1680"/>
      <c r="P223" s="1680"/>
      <c r="AH223" s="1687">
        <v>0</v>
      </c>
    </row>
    <row s="2774" customFormat="1" customHeight="1" ht="45" hidden="1">
      <c r="A224" s="1836" t="s">
        <v>174</v>
      </c>
      <c r="B224" s="1836" t="s">
        <v>175</v>
      </c>
      <c r="C224" s="425"/>
      <c r="D224" s="2518"/>
      <c r="E224" s="2260"/>
      <c r="F224" s="2439"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1160</v>
      </c>
      <c r="D226" s="2518"/>
      <c r="E226" s="2260"/>
      <c r="F226" s="2439"/>
      <c r="G226" s="456"/>
      <c r="H226" s="1556"/>
      <c r="I226" s="707"/>
      <c r="J226" s="627"/>
      <c r="K226" s="1556"/>
      <c r="L226" s="270"/>
      <c r="M226" s="397"/>
      <c r="N226" s="390"/>
      <c r="O226" s="1680"/>
      <c r="P226" s="1680"/>
      <c r="AH226" s="1687">
        <v>0</v>
      </c>
    </row>
    <row s="2774" customFormat="1" customHeight="1" ht="45" hidden="1">
      <c r="A227" s="1836" t="s">
        <v>180</v>
      </c>
      <c r="B227" s="1836" t="s">
        <v>181</v>
      </c>
      <c r="C227" s="425"/>
      <c r="D227" s="2518"/>
      <c r="E227" s="2260"/>
      <c r="F227" s="2439"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1160</v>
      </c>
      <c r="D229" s="2518"/>
      <c r="E229" s="2260"/>
      <c r="F229" s="2439"/>
      <c r="G229" s="456"/>
      <c r="H229" s="1556"/>
      <c r="I229" s="707"/>
      <c r="J229" s="627"/>
      <c r="K229" s="1556"/>
      <c r="L229" s="270"/>
      <c r="M229" s="397"/>
      <c r="N229" s="390"/>
      <c r="O229" s="1680"/>
      <c r="P229" s="1680"/>
      <c r="AH229" s="1687">
        <v>0</v>
      </c>
    </row>
    <row s="2774" customFormat="1" customHeight="1" ht="18.75" hidden="1">
      <c r="A230" s="1836" t="s">
        <v>186</v>
      </c>
      <c r="B230" s="1836" t="s">
        <v>187</v>
      </c>
      <c r="C230" s="425"/>
      <c r="D230" s="2518"/>
      <c r="E230" s="2260"/>
      <c r="F230" s="2439" t="str">
        <f>INDEX(PT_DIFFERENTIATION_VTAR,MATCH(A230,PT_DIFFERENTIATION_VTAR_ID,0))</f>
        <v>Тарифы на услуги по передаче тепловой энергии</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1160</v>
      </c>
      <c r="D232" s="2518"/>
      <c r="E232" s="2260"/>
      <c r="F232" s="2439"/>
      <c r="G232" s="456"/>
      <c r="H232" s="1556"/>
      <c r="I232" s="707"/>
      <c r="J232" s="627"/>
      <c r="K232" s="1556"/>
      <c r="L232" s="270"/>
      <c r="M232" s="397"/>
      <c r="N232" s="390"/>
      <c r="O232" s="1680"/>
      <c r="P232" s="1680"/>
      <c r="AH232" s="1687">
        <v>0</v>
      </c>
    </row>
    <row s="2774" customFormat="1" customHeight="1" ht="18.75" hidden="1">
      <c r="A233" s="1836" t="s">
        <v>192</v>
      </c>
      <c r="B233" s="1836" t="s">
        <v>193</v>
      </c>
      <c r="C233" s="425"/>
      <c r="D233" s="2518"/>
      <c r="E233" s="2260"/>
      <c r="F233" s="2439" t="str">
        <f>INDEX(PT_DIFFERENTIATION_VTAR,MATCH(A233,PT_DIFFERENTIATION_VTAR_ID,0))</f>
        <v>Тарифы на услуги по передаче теплоносителя</v>
      </c>
      <c r="G233" s="2483" t="str">
        <f>INDEX(PT_DIFFERENTIATION_NTAR,MATCH(B233,PT_DIFFERENTIATION_NTAR_ID,0))</f>
        <v/>
      </c>
      <c r="H233" s="1918"/>
      <c r="I233" s="1795"/>
      <c r="J233" s="1829"/>
      <c r="K233" s="1834"/>
      <c r="L233" s="1918" t="s">
        <v>311</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1160</v>
      </c>
      <c r="D235" s="2518"/>
      <c r="E235" s="2260"/>
      <c r="F235" s="2439"/>
      <c r="G235" s="456"/>
      <c r="H235" s="1556"/>
      <c r="I235" s="707"/>
      <c r="J235" s="627"/>
      <c r="K235" s="1556"/>
      <c r="L235" s="270"/>
      <c r="M235" s="397"/>
      <c r="N235" s="390"/>
      <c r="O235" s="1680"/>
      <c r="P235" s="1680"/>
      <c r="AH235" s="1687">
        <v>0</v>
      </c>
    </row>
    <row s="2774" customFormat="1" customHeight="1" ht="18.75" hidden="1">
      <c r="A236" s="1836" t="s">
        <v>198</v>
      </c>
      <c r="B236" s="1836" t="s">
        <v>199</v>
      </c>
      <c r="C236" s="425"/>
      <c r="D236" s="2518"/>
      <c r="E236" s="2260"/>
      <c r="F236" s="2439"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1160</v>
      </c>
      <c r="D238" s="2518"/>
      <c r="E238" s="2260"/>
      <c r="F238" s="2439"/>
      <c r="G238" s="456"/>
      <c r="H238" s="1556"/>
      <c r="I238" s="707"/>
      <c r="J238" s="627"/>
      <c r="K238" s="1556"/>
      <c r="L238" s="270"/>
      <c r="M238" s="397"/>
      <c r="N238" s="390"/>
      <c r="O238" s="1680"/>
      <c r="P238" s="1680"/>
      <c r="AH238" s="1687">
        <v>0</v>
      </c>
    </row>
    <row s="2774" customFormat="1" customHeight="1" ht="18.75" hidden="1">
      <c r="A239" s="1836" t="s">
        <v>204</v>
      </c>
      <c r="B239" s="1836" t="s">
        <v>205</v>
      </c>
      <c r="C239" s="425"/>
      <c r="D239" s="2518"/>
      <c r="E239" s="2260"/>
      <c r="F239" s="2439" t="str">
        <f>INDEX(PT_DIFFERENTIATION_VTAR,MATCH(A239,PT_DIFFERENTIATION_VTAR_ID,0))</f>
        <v>Плата за подключение (технологическое присоединение) к системе теплоснабжения</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1160</v>
      </c>
      <c r="D241" s="2518"/>
      <c r="E241" s="2260"/>
      <c r="F241" s="2439"/>
      <c r="G241" s="456"/>
      <c r="H241" s="1556"/>
      <c r="I241" s="707"/>
      <c r="J241" s="627"/>
      <c r="K241" s="1556"/>
      <c r="L241" s="270"/>
      <c r="M241" s="397"/>
      <c r="N241" s="390"/>
      <c r="O241" s="1680"/>
      <c r="P241" s="1680"/>
      <c r="AH241" s="1687">
        <v>0</v>
      </c>
    </row>
    <row s="2774" customFormat="1" customHeight="1" ht="18.75" hidden="1">
      <c r="A242" s="1836" t="s">
        <v>210</v>
      </c>
      <c r="B242" s="1836" t="s">
        <v>211</v>
      </c>
      <c r="C242" s="425"/>
      <c r="D242" s="2518"/>
      <c r="E242" s="2260"/>
      <c r="F242" s="2439" t="str">
        <f>INDEX(PT_DIFFERENTIATION_VTAR,MATCH(A242,PT_DIFFERENTIATION_VTAR_ID,0))</f>
        <v>Плата за подключение (технологическое присоединение) к системе теплоснабжения (индивидуальная)</v>
      </c>
      <c r="G242" s="2483" t="str">
        <f>INDEX(PT_DIFFERENTIATION_NTAR,MATCH(B242,PT_DIFFERENTIATION_NTAR_ID,0))</f>
        <v/>
      </c>
      <c r="H242" s="2045"/>
      <c r="I242" s="1795"/>
      <c r="J242" s="1829"/>
      <c r="K242" s="1834"/>
      <c r="L242" s="2045" t="s">
        <v>311</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1160</v>
      </c>
      <c r="D244" s="2518"/>
      <c r="E244" s="2260"/>
      <c r="F244" s="2439"/>
      <c r="G244" s="456"/>
      <c r="H244" s="1556"/>
      <c r="I244" s="707"/>
      <c r="J244" s="627"/>
      <c r="K244" s="1556"/>
      <c r="L244" s="270"/>
      <c r="M244" s="397"/>
      <c r="N244" s="390"/>
      <c r="O244" s="1680"/>
      <c r="P244" s="1680"/>
      <c r="AH244" s="1687">
        <v>0</v>
      </c>
    </row>
    <row s="2774" customFormat="1" customHeight="1" ht="18.75" hidden="1">
      <c r="A245" s="1836" t="s">
        <v>230</v>
      </c>
      <c r="B245" s="1836" t="s">
        <v>231</v>
      </c>
      <c r="C245" s="425"/>
      <c r="D245" s="2518"/>
      <c r="E245" s="2260"/>
      <c r="F245" s="2439" t="str">
        <f>INDEX(PT_DIFFERENTIATION_VTAR,MATCH(A245,PT_DIFFERENTIATION_VTAR_ID,0))</f>
        <v>Тариф на питьевую воду (питьевое водоснабжение)</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1160</v>
      </c>
      <c r="D247" s="2518"/>
      <c r="E247" s="2260"/>
      <c r="F247" s="2439"/>
      <c r="G247" s="456"/>
      <c r="H247" s="1556"/>
      <c r="I247" s="707"/>
      <c r="J247" s="627"/>
      <c r="K247" s="1556"/>
      <c r="L247" s="270"/>
      <c r="M247" s="397"/>
      <c r="N247" s="390"/>
      <c r="O247" s="1680"/>
      <c r="P247" s="1680"/>
      <c r="AH247" s="1687">
        <v>0</v>
      </c>
    </row>
    <row s="2774" customFormat="1" customHeight="1" ht="18.75" hidden="1">
      <c r="A248" s="1836" t="s">
        <v>235</v>
      </c>
      <c r="B248" s="1836" t="s">
        <v>236</v>
      </c>
      <c r="C248" s="425"/>
      <c r="D248" s="2518"/>
      <c r="E248" s="2260"/>
      <c r="F248" s="2439" t="str">
        <f>INDEX(PT_DIFFERENTIATION_VTAR,MATCH(A248,PT_DIFFERENTIATION_VTAR_ID,0))</f>
        <v>Тариф на техническую воду</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1160</v>
      </c>
      <c r="D250" s="2518"/>
      <c r="E250" s="2260"/>
      <c r="F250" s="2439"/>
      <c r="G250" s="456"/>
      <c r="H250" s="1556"/>
      <c r="I250" s="707"/>
      <c r="J250" s="627"/>
      <c r="K250" s="1556"/>
      <c r="L250" s="270"/>
      <c r="M250" s="397"/>
      <c r="N250" s="390"/>
      <c r="O250" s="1680"/>
      <c r="P250" s="1680"/>
      <c r="AH250" s="1687">
        <v>0</v>
      </c>
    </row>
    <row s="2774" customFormat="1" customHeight="1" ht="18.75" hidden="1">
      <c r="A251" s="1836" t="s">
        <v>240</v>
      </c>
      <c r="B251" s="1836" t="s">
        <v>241</v>
      </c>
      <c r="C251" s="425"/>
      <c r="D251" s="2518"/>
      <c r="E251" s="2260"/>
      <c r="F251" s="2439" t="str">
        <f>INDEX(PT_DIFFERENTIATION_VTAR,MATCH(A251,PT_DIFFERENTIATION_VTAR_ID,0))</f>
        <v>Тариф на транспортировку воды</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1160</v>
      </c>
      <c r="D253" s="2518"/>
      <c r="E253" s="2260"/>
      <c r="F253" s="2439"/>
      <c r="G253" s="456"/>
      <c r="H253" s="1556"/>
      <c r="I253" s="707"/>
      <c r="J253" s="627"/>
      <c r="K253" s="1556"/>
      <c r="L253" s="270"/>
      <c r="M253" s="397"/>
      <c r="N253" s="390"/>
      <c r="O253" s="1680"/>
      <c r="P253" s="1680"/>
      <c r="AH253" s="1687">
        <v>0</v>
      </c>
    </row>
    <row s="2774" customFormat="1" customHeight="1" ht="18.75" hidden="1">
      <c r="A254" s="1836" t="s">
        <v>245</v>
      </c>
      <c r="B254" s="1836" t="s">
        <v>246</v>
      </c>
      <c r="C254" s="425"/>
      <c r="D254" s="2518"/>
      <c r="E254" s="2260"/>
      <c r="F254" s="2439" t="str">
        <f>INDEX(PT_DIFFERENTIATION_VTAR,MATCH(A254,PT_DIFFERENTIATION_VTAR_ID,0))</f>
        <v>Тариф на подвоз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1160</v>
      </c>
      <c r="D256" s="2518"/>
      <c r="E256" s="2260"/>
      <c r="F256" s="2439"/>
      <c r="G256" s="456"/>
      <c r="H256" s="1556"/>
      <c r="I256" s="707"/>
      <c r="J256" s="627"/>
      <c r="K256" s="1556"/>
      <c r="L256" s="270"/>
      <c r="M256" s="397"/>
      <c r="N256" s="390"/>
      <c r="O256" s="1680"/>
      <c r="P256" s="1680"/>
      <c r="AH256" s="1687">
        <v>0</v>
      </c>
    </row>
    <row s="2774" customFormat="1" customHeight="1" ht="18.75" hidden="1">
      <c r="A257" s="1836" t="s">
        <v>250</v>
      </c>
      <c r="B257" s="1836" t="s">
        <v>251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1160</v>
      </c>
      <c r="D259" s="2518"/>
      <c r="E259" s="2260"/>
      <c r="F259" s="2439"/>
      <c r="G259" s="456"/>
      <c r="H259" s="1556"/>
      <c r="I259" s="707"/>
      <c r="J259" s="627"/>
      <c r="K259" s="1556"/>
      <c r="L259" s="270"/>
      <c r="M259" s="397"/>
      <c r="N259" s="390"/>
      <c r="O259" s="1680"/>
      <c r="P259" s="1680"/>
      <c r="AH259" s="1687">
        <v>0</v>
      </c>
    </row>
    <row s="2774" customFormat="1" customHeight="1" ht="18.75" hidden="1">
      <c r="A260" s="1836" t="s">
        <v>255</v>
      </c>
      <c r="B260" s="1836" t="s">
        <v>256</v>
      </c>
      <c r="C260" s="425"/>
      <c r="D260" s="2518"/>
      <c r="E260" s="2260"/>
      <c r="F260" s="2439" t="str">
        <f>INDEX(PT_DIFFERENTIATION_VTAR,MATCH(A260,PT_DIFFERENTIATION_VTAR_ID,0))</f>
        <v>Тариф на горячую воду (горячее водоснабжение)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1160</v>
      </c>
      <c r="D262" s="2518"/>
      <c r="E262" s="2260"/>
      <c r="F262" s="2439"/>
      <c r="G262" s="456"/>
      <c r="H262" s="1556"/>
      <c r="I262" s="707"/>
      <c r="J262" s="627"/>
      <c r="K262" s="1556"/>
      <c r="L262" s="270"/>
      <c r="M262" s="397"/>
      <c r="N262" s="390"/>
      <c r="O262" s="1680"/>
      <c r="P262" s="1680"/>
      <c r="AH262" s="1687">
        <v>0</v>
      </c>
    </row>
    <row s="2774" customFormat="1" customHeight="1" ht="18.75" hidden="1">
      <c r="A263" s="1836" t="s">
        <v>260</v>
      </c>
      <c r="B263" s="1836" t="s">
        <v>261</v>
      </c>
      <c r="C263" s="425"/>
      <c r="D263" s="2518"/>
      <c r="E263" s="2260"/>
      <c r="F263" s="2439" t="str">
        <f>INDEX(PT_DIFFERENTIATION_VTAR,MATCH(A263,PT_DIFFERENTIATION_VTAR_ID,0))</f>
        <v>Тариф на транспортировку горячей воды</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1160</v>
      </c>
      <c r="D265" s="2518"/>
      <c r="E265" s="2260"/>
      <c r="F265" s="2439"/>
      <c r="G265" s="456"/>
      <c r="H265" s="1556"/>
      <c r="I265" s="707"/>
      <c r="J265" s="627"/>
      <c r="K265" s="1556"/>
      <c r="L265" s="270"/>
      <c r="M265" s="397"/>
      <c r="N265" s="390"/>
      <c r="O265" s="1680"/>
      <c r="P265" s="1680"/>
      <c r="AH265" s="1687">
        <v>0</v>
      </c>
    </row>
    <row s="2774" customFormat="1" customHeight="1" ht="18.75" hidden="1">
      <c r="A266" s="1836" t="s">
        <v>265</v>
      </c>
      <c r="B266" s="1836" t="s">
        <v>266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0.75" hidden="1">
      <c r="A268" s="1836"/>
      <c r="B268" s="1836"/>
      <c r="C268" s="425" t="s">
        <v>1160</v>
      </c>
      <c r="D268" s="2518"/>
      <c r="E268" s="2260"/>
      <c r="F268" s="2439"/>
      <c r="G268" s="456"/>
      <c r="H268" s="1556"/>
      <c r="I268" s="707"/>
      <c r="J268" s="627"/>
      <c r="K268" s="1556"/>
      <c r="L268" s="270"/>
      <c r="M268" s="397"/>
      <c r="N268" s="390"/>
      <c r="O268" s="1680"/>
      <c r="P268" s="1680"/>
      <c r="AH268" s="1687">
        <v>0</v>
      </c>
    </row>
    <row s="2774" customFormat="1" customHeight="1" ht="18.75" hidden="1">
      <c r="A269" s="1836" t="s">
        <v>270</v>
      </c>
      <c r="B269" s="1836" t="s">
        <v>271</v>
      </c>
      <c r="C269" s="425"/>
      <c r="D269" s="2518"/>
      <c r="E269" s="2260"/>
      <c r="F269" s="2439" t="str">
        <f>INDEX(PT_DIFFERENTIATION_VTAR,MATCH(A269,PT_DIFFERENTIATION_VTAR_ID,0))</f>
        <v>Тариф на водоотведение</v>
      </c>
      <c r="G269" s="2483" t="str">
        <f>INDEX(PT_DIFFERENTIATION_NTAR,MATCH(B269,PT_DIFFERENTIATION_NTAR_ID,0))</f>
        <v/>
      </c>
      <c r="H269" s="1918"/>
      <c r="I269" s="1795"/>
      <c r="J269" s="1829"/>
      <c r="K269" s="1834"/>
      <c r="L269" s="1918" t="s">
        <v>311</v>
      </c>
      <c r="M269" s="397"/>
      <c r="N269" s="390"/>
      <c r="O269" s="1680"/>
      <c r="P269" s="1680"/>
      <c r="AH269" s="1687">
        <v>0</v>
      </c>
    </row>
    <row s="2774" customFormat="1" customHeight="1" ht="18.75" hidden="1">
      <c r="A270" s="1836"/>
      <c r="B270" s="1836"/>
      <c r="C270" s="425" t="s">
        <v>1151</v>
      </c>
      <c r="D270" s="2518"/>
      <c r="E270" s="2260"/>
      <c r="F270" s="2439"/>
      <c r="G270" s="2483"/>
      <c r="H270" s="1556"/>
      <c r="I270" s="707" t="s">
        <v>1150</v>
      </c>
      <c r="J270" s="627"/>
      <c r="K270" s="1556"/>
      <c r="L270" s="270"/>
      <c r="M270" s="397"/>
      <c r="N270" s="390"/>
      <c r="O270" s="1680"/>
      <c r="P270" s="1680"/>
      <c r="AH270" s="1687">
        <v>0</v>
      </c>
    </row>
    <row s="2774" customFormat="1" customHeight="1" ht="0.75" hidden="1">
      <c r="A271" s="1836"/>
      <c r="B271" s="1836"/>
      <c r="C271" s="425" t="s">
        <v>1160</v>
      </c>
      <c r="D271" s="2518"/>
      <c r="E271" s="2260"/>
      <c r="F271" s="2439"/>
      <c r="G271" s="456"/>
      <c r="H271" s="1556"/>
      <c r="I271" s="707"/>
      <c r="J271" s="627"/>
      <c r="K271" s="1556"/>
      <c r="L271" s="270"/>
      <c r="M271" s="397"/>
      <c r="N271" s="390"/>
      <c r="O271" s="1680"/>
      <c r="P271" s="1680"/>
      <c r="AH271" s="1687">
        <v>0</v>
      </c>
    </row>
    <row s="2774" customFormat="1" customHeight="1" ht="18.75" hidden="1">
      <c r="A272" s="1836" t="s">
        <v>275</v>
      </c>
      <c r="B272" s="1836" t="s">
        <v>276</v>
      </c>
      <c r="C272" s="425"/>
      <c r="D272" s="2518"/>
      <c r="E272" s="2260"/>
      <c r="F272" s="2439" t="str">
        <f>INDEX(PT_DIFFERENTIATION_VTAR,MATCH(A272,PT_DIFFERENTIATION_VTAR_ID,0))</f>
        <v>Тариф на транспортировку сточных вод</v>
      </c>
      <c r="G272" s="2483" t="str">
        <f>INDEX(PT_DIFFERENTIATION_NTAR,MATCH(B272,PT_DIFFERENTIATION_NTAR_ID,0))</f>
        <v/>
      </c>
      <c r="H272" s="1918"/>
      <c r="I272" s="1795"/>
      <c r="J272" s="1829"/>
      <c r="K272" s="1834"/>
      <c r="L272" s="1918" t="s">
        <v>311</v>
      </c>
      <c r="M272" s="397"/>
      <c r="N272" s="390"/>
      <c r="O272" s="1680"/>
      <c r="P272" s="1680"/>
      <c r="AH272" s="1687">
        <v>0</v>
      </c>
    </row>
    <row s="2774" customFormat="1" customHeight="1" ht="18.75" hidden="1">
      <c r="A273" s="1836"/>
      <c r="B273" s="1836"/>
      <c r="C273" s="425" t="s">
        <v>1151</v>
      </c>
      <c r="D273" s="2518"/>
      <c r="E273" s="2260"/>
      <c r="F273" s="2439"/>
      <c r="G273" s="2483"/>
      <c r="H273" s="1556"/>
      <c r="I273" s="707" t="s">
        <v>1150</v>
      </c>
      <c r="J273" s="627"/>
      <c r="K273" s="1556"/>
      <c r="L273" s="270"/>
      <c r="M273" s="397"/>
      <c r="N273" s="390"/>
      <c r="O273" s="1680"/>
      <c r="P273" s="1680"/>
      <c r="AH273" s="1687">
        <v>0</v>
      </c>
    </row>
    <row s="2774" customFormat="1" customHeight="1" ht="0.75" hidden="1">
      <c r="A274" s="1836"/>
      <c r="B274" s="1836"/>
      <c r="C274" s="425" t="s">
        <v>1160</v>
      </c>
      <c r="D274" s="2518"/>
      <c r="E274" s="2260"/>
      <c r="F274" s="2439"/>
      <c r="G274" s="456"/>
      <c r="H274" s="1556"/>
      <c r="I274" s="707"/>
      <c r="J274" s="627"/>
      <c r="K274" s="1556"/>
      <c r="L274" s="270"/>
      <c r="M274" s="397"/>
      <c r="N274" s="390"/>
      <c r="O274" s="1680"/>
      <c r="P274" s="1680"/>
      <c r="AH274" s="1687">
        <v>0</v>
      </c>
    </row>
    <row s="2774" customFormat="1" customHeight="1" ht="18.75" hidden="1">
      <c r="A275" s="1836" t="s">
        <v>280</v>
      </c>
      <c r="B275" s="1836" t="s">
        <v>281</v>
      </c>
      <c r="C275" s="425"/>
      <c r="D275" s="2518"/>
      <c r="E275" s="2260"/>
      <c r="F275" s="2439" t="str">
        <f>INDEX(PT_DIFFERENTIATION_VTAR,MATCH(A275,PT_DIFFERENTIATION_VTAR_ID,0))</f>
        <v>Тариф на подключение (технологическое присоединение) к централизованной системе водоотведения</v>
      </c>
      <c r="G275" s="2483" t="str">
        <f>INDEX(PT_DIFFERENTIATION_NTAR,MATCH(B275,PT_DIFFERENTIATION_NTAR_ID,0))</f>
        <v/>
      </c>
      <c r="H275" s="1918"/>
      <c r="I275" s="1795"/>
      <c r="J275" s="1829"/>
      <c r="K275" s="1834"/>
      <c r="L275" s="1918" t="s">
        <v>311</v>
      </c>
      <c r="M275" s="397"/>
      <c r="N275" s="390"/>
      <c r="O275" s="1680"/>
      <c r="P275" s="1680"/>
      <c r="AH275" s="1687">
        <v>0</v>
      </c>
    </row>
    <row s="2774" customFormat="1" customHeight="1" ht="18.75" hidden="1">
      <c r="A276" s="1836"/>
      <c r="B276" s="1836"/>
      <c r="C276" s="425" t="s">
        <v>1151</v>
      </c>
      <c r="D276" s="2518"/>
      <c r="E276" s="2260"/>
      <c r="F276" s="2439"/>
      <c r="G276" s="2483"/>
      <c r="H276" s="1556"/>
      <c r="I276" s="707" t="s">
        <v>1150</v>
      </c>
      <c r="J276" s="627"/>
      <c r="K276" s="1556"/>
      <c r="L276" s="270"/>
      <c r="M276" s="397"/>
      <c r="N276" s="390"/>
      <c r="O276" s="1680"/>
      <c r="P276" s="1680"/>
      <c r="AH276" s="1687">
        <v>0</v>
      </c>
    </row>
    <row s="2774" customFormat="1" customHeight="1" ht="1.05">
      <c r="A277" s="1836"/>
      <c r="B277" s="1836"/>
      <c r="C277" s="425" t="s">
        <v>1160</v>
      </c>
      <c r="D277" s="2518"/>
      <c r="E277" s="2260"/>
      <c r="F277" s="2439"/>
      <c r="G277" s="456"/>
      <c r="H277" s="1556"/>
      <c r="I277" s="707"/>
      <c r="J277" s="627"/>
      <c r="K277" s="1556"/>
      <c r="L277" s="270"/>
      <c r="M277" s="397"/>
      <c r="N277" s="390"/>
      <c r="O277" s="1680"/>
      <c r="P277" s="1680"/>
      <c r="AH277" s="1687">
        <v>1</v>
      </c>
    </row>
    <row customHeight="1" ht="27.299999999999997">
      <c r="A278" s="1836"/>
      <c r="B278" s="1836"/>
      <c r="D278" s="432"/>
      <c r="E278" s="203" t="s">
        <v>92</v>
      </c>
      <c r="F278"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8" s="2516"/>
      <c r="H278" s="2516"/>
      <c r="I278" s="2516"/>
      <c r="J278" s="2516"/>
      <c r="K278" s="2516"/>
      <c r="L278" s="2516"/>
      <c r="M278" s="353"/>
      <c r="N278" s="390"/>
      <c r="AH278" s="430">
        <v>26</v>
      </c>
    </row>
    <row s="2774" customFormat="1" customHeight="1" ht="60.75" hidden="1">
      <c r="A279" s="1836" t="s">
        <v>155</v>
      </c>
      <c r="B279" s="1836" t="s">
        <v>156</v>
      </c>
      <c r="C279" s="425"/>
      <c r="D279" s="2518"/>
      <c r="E279" s="2260"/>
      <c r="F279" s="2439"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83" t="str">
        <f>INDEX(PT_DIFFERENTIATION_NTAR,MATCH(B279,PT_DIFFERENTIATION_NTAR_ID,0))</f>
        <v/>
      </c>
      <c r="H279" s="1918"/>
      <c r="I279" s="1795"/>
      <c r="J279" s="1829"/>
      <c r="K279" s="1834"/>
      <c r="L279" s="1918" t="s">
        <v>311</v>
      </c>
      <c r="M27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2226"/>
      <c r="N280" s="390"/>
      <c r="O280" s="1680"/>
      <c r="P280" s="1680"/>
      <c r="AH280" s="1687">
        <v>0</v>
      </c>
    </row>
    <row s="2774" customFormat="1" customHeight="1" ht="0.75" hidden="1">
      <c r="A281" s="1836"/>
      <c r="B281" s="1836"/>
      <c r="C281" s="425" t="s">
        <v>1160</v>
      </c>
      <c r="D281" s="2518"/>
      <c r="E281" s="2260"/>
      <c r="F281" s="2439"/>
      <c r="G281" s="456"/>
      <c r="H281" s="1556"/>
      <c r="I281" s="707"/>
      <c r="J281" s="627"/>
      <c r="K281" s="1556"/>
      <c r="L281" s="270"/>
      <c r="M281" s="2226"/>
      <c r="N281" s="390"/>
      <c r="O281" s="1680"/>
      <c r="P281" s="1680"/>
      <c r="AH281" s="1687">
        <v>0</v>
      </c>
    </row>
    <row s="2774" customFormat="1" customHeight="1" ht="45">
      <c r="A282" s="1836" t="s">
        <v>163</v>
      </c>
      <c r="B282" s="1836" t="s">
        <v>164</v>
      </c>
      <c r="C282" s="425"/>
      <c r="D282" s="2518"/>
      <c r="E282" s="2260"/>
      <c r="F282" s="2439" t="str">
        <f>INDEX(PT_DIFFERENTIATION_VTAR,MATCH(A282,PT_DIFFERENTIATION_VTAR_ID,0))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2" s="2483" t="str">
        <f>INDEX(PT_DIFFERENTIATION_NTAR,MATCH(B282,PT_DIFFERENTIATION_NTAR_ID,0))</f>
        <v>Тепловая энергия в виде горячей воды</v>
      </c>
      <c r="H282" s="1918"/>
      <c r="I282" s="4845">
        <v>45839</v>
      </c>
      <c r="J282" s="4846">
        <v>47118</v>
      </c>
      <c r="K282" s="1834">
        <v>18342.44513</v>
      </c>
      <c r="L282" s="1918" t="s">
        <v>311</v>
      </c>
      <c r="M282" s="2227"/>
      <c r="N282" s="390"/>
      <c r="O282" s="1680"/>
      <c r="P282" s="1680"/>
      <c r="AH282" s="1687">
        <v>0</v>
      </c>
    </row>
    <row s="2774" customFormat="1" customHeight="1" ht="18.75">
      <c r="A283" s="1836"/>
      <c r="B283" s="1836"/>
      <c r="C283" s="425" t="s">
        <v>1151</v>
      </c>
      <c r="D283" s="2518"/>
      <c r="E283" s="2260"/>
      <c r="F283" s="2439"/>
      <c r="G283" s="2483"/>
      <c r="H283" s="1556"/>
      <c r="I283" s="707" t="s">
        <v>1150</v>
      </c>
      <c r="J283" s="627"/>
      <c r="K283" s="1556"/>
      <c r="L283" s="270"/>
      <c r="M283" s="1917"/>
      <c r="N283" s="390"/>
      <c r="O283" s="1680"/>
      <c r="P283" s="1680"/>
      <c r="AH283" s="1687">
        <v>0</v>
      </c>
    </row>
    <row s="2774" customFormat="1" customHeight="1" ht="0.75">
      <c r="A284" s="1836"/>
      <c r="B284" s="1836"/>
      <c r="C284" s="425" t="s">
        <v>1160</v>
      </c>
      <c r="D284" s="2518"/>
      <c r="E284" s="2260"/>
      <c r="F284" s="2439"/>
      <c r="G284" s="456"/>
      <c r="H284" s="1556"/>
      <c r="I284" s="707"/>
      <c r="J284" s="627"/>
      <c r="K284" s="1556"/>
      <c r="L284" s="270"/>
      <c r="M284" s="397"/>
      <c r="N284" s="390"/>
      <c r="O284" s="1680"/>
      <c r="P284" s="1680"/>
      <c r="AH284" s="1687">
        <v>0</v>
      </c>
    </row>
    <row s="2774" customFormat="1" customHeight="1" ht="45" hidden="1">
      <c r="A285" s="1836" t="s">
        <v>174</v>
      </c>
      <c r="B285" s="1836" t="s">
        <v>175</v>
      </c>
      <c r="C285" s="425"/>
      <c r="D285" s="2518"/>
      <c r="E285" s="2260"/>
      <c r="F285" s="2439"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1160</v>
      </c>
      <c r="D287" s="2518"/>
      <c r="E287" s="2260"/>
      <c r="F287" s="2439"/>
      <c r="G287" s="456"/>
      <c r="H287" s="1556"/>
      <c r="I287" s="707"/>
      <c r="J287" s="627"/>
      <c r="K287" s="1556"/>
      <c r="L287" s="270"/>
      <c r="M287" s="397"/>
      <c r="N287" s="390"/>
      <c r="O287" s="1680"/>
      <c r="P287" s="1680"/>
      <c r="AH287" s="1687">
        <v>0</v>
      </c>
    </row>
    <row s="2774" customFormat="1" customHeight="1" ht="45" hidden="1">
      <c r="A288" s="1836" t="s">
        <v>180</v>
      </c>
      <c r="B288" s="1836" t="s">
        <v>181</v>
      </c>
      <c r="C288" s="425"/>
      <c r="D288" s="2518"/>
      <c r="E288" s="2260"/>
      <c r="F288" s="2439"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1160</v>
      </c>
      <c r="D290" s="2518"/>
      <c r="E290" s="2260"/>
      <c r="F290" s="2439"/>
      <c r="G290" s="456"/>
      <c r="H290" s="1556"/>
      <c r="I290" s="707"/>
      <c r="J290" s="627"/>
      <c r="K290" s="1556"/>
      <c r="L290" s="270"/>
      <c r="M290" s="397"/>
      <c r="N290" s="390"/>
      <c r="O290" s="1680"/>
      <c r="P290" s="1680"/>
      <c r="AH290" s="1687">
        <v>0</v>
      </c>
    </row>
    <row s="2774" customFormat="1" customHeight="1" ht="18.75" hidden="1">
      <c r="A291" s="1836" t="s">
        <v>186</v>
      </c>
      <c r="B291" s="1836" t="s">
        <v>187</v>
      </c>
      <c r="C291" s="425"/>
      <c r="D291" s="2518"/>
      <c r="E291" s="2260"/>
      <c r="F291" s="2439" t="str">
        <f>INDEX(PT_DIFFERENTIATION_VTAR,MATCH(A291,PT_DIFFERENTIATION_VTAR_ID,0))</f>
        <v>Тарифы на услуги по передаче тепловой энергии</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1160</v>
      </c>
      <c r="D293" s="2518"/>
      <c r="E293" s="2260"/>
      <c r="F293" s="2439"/>
      <c r="G293" s="456"/>
      <c r="H293" s="1556"/>
      <c r="I293" s="707"/>
      <c r="J293" s="627"/>
      <c r="K293" s="1556"/>
      <c r="L293" s="270"/>
      <c r="M293" s="397"/>
      <c r="N293" s="390"/>
      <c r="O293" s="1680"/>
      <c r="P293" s="1680"/>
      <c r="AH293" s="1687">
        <v>0</v>
      </c>
    </row>
    <row s="2774" customFormat="1" customHeight="1" ht="18.75" hidden="1">
      <c r="A294" s="1836" t="s">
        <v>192</v>
      </c>
      <c r="B294" s="1836" t="s">
        <v>193</v>
      </c>
      <c r="C294" s="425"/>
      <c r="D294" s="2518"/>
      <c r="E294" s="2260"/>
      <c r="F294" s="2439" t="str">
        <f>INDEX(PT_DIFFERENTIATION_VTAR,MATCH(A294,PT_DIFFERENTIATION_VTAR_ID,0))</f>
        <v>Тарифы на услуги по передаче теплоносителя</v>
      </c>
      <c r="G294" s="2483" t="str">
        <f>INDEX(PT_DIFFERENTIATION_NTAR,MATCH(B294,PT_DIFFERENTIATION_NTAR_ID,0))</f>
        <v/>
      </c>
      <c r="H294" s="1918"/>
      <c r="I294" s="1795"/>
      <c r="J294" s="1829"/>
      <c r="K294" s="1834"/>
      <c r="L294" s="1918" t="s">
        <v>311</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1160</v>
      </c>
      <c r="D296" s="2518"/>
      <c r="E296" s="2260"/>
      <c r="F296" s="2439"/>
      <c r="G296" s="456"/>
      <c r="H296" s="1556"/>
      <c r="I296" s="707"/>
      <c r="J296" s="627"/>
      <c r="K296" s="1556"/>
      <c r="L296" s="270"/>
      <c r="M296" s="397"/>
      <c r="N296" s="390"/>
      <c r="O296" s="1680"/>
      <c r="P296" s="1680"/>
      <c r="AH296" s="1687">
        <v>0</v>
      </c>
    </row>
    <row s="2774" customFormat="1" customHeight="1" ht="18.75" hidden="1">
      <c r="A297" s="1836" t="s">
        <v>198</v>
      </c>
      <c r="B297" s="1836" t="s">
        <v>199</v>
      </c>
      <c r="C297" s="425"/>
      <c r="D297" s="2518"/>
      <c r="E297" s="2260"/>
      <c r="F297" s="2439"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1160</v>
      </c>
      <c r="D299" s="2518"/>
      <c r="E299" s="2260"/>
      <c r="F299" s="2439"/>
      <c r="G299" s="456"/>
      <c r="H299" s="1556"/>
      <c r="I299" s="707"/>
      <c r="J299" s="627"/>
      <c r="K299" s="1556"/>
      <c r="L299" s="270"/>
      <c r="M299" s="397"/>
      <c r="N299" s="390"/>
      <c r="O299" s="1680"/>
      <c r="P299" s="1680"/>
      <c r="AH299" s="1687">
        <v>0</v>
      </c>
    </row>
    <row s="2774" customFormat="1" customHeight="1" ht="18.75" hidden="1">
      <c r="A300" s="1836" t="s">
        <v>204</v>
      </c>
      <c r="B300" s="1836" t="s">
        <v>205</v>
      </c>
      <c r="C300" s="425"/>
      <c r="D300" s="2518"/>
      <c r="E300" s="2260"/>
      <c r="F300" s="2439" t="str">
        <f>INDEX(PT_DIFFERENTIATION_VTAR,MATCH(A300,PT_DIFFERENTIATION_VTAR_ID,0))</f>
        <v>Плата за подключение (технологическое присоединение) к системе теплоснабжения</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1160</v>
      </c>
      <c r="D302" s="2518"/>
      <c r="E302" s="2260"/>
      <c r="F302" s="2439"/>
      <c r="G302" s="456"/>
      <c r="H302" s="1556"/>
      <c r="I302" s="707"/>
      <c r="J302" s="627"/>
      <c r="K302" s="1556"/>
      <c r="L302" s="270"/>
      <c r="M302" s="397"/>
      <c r="N302" s="390"/>
      <c r="O302" s="1680"/>
      <c r="P302" s="1680"/>
      <c r="AH302" s="1687">
        <v>0</v>
      </c>
    </row>
    <row s="2774" customFormat="1" customHeight="1" ht="18.75" hidden="1">
      <c r="A303" s="1836" t="s">
        <v>210</v>
      </c>
      <c r="B303" s="1836" t="s">
        <v>211</v>
      </c>
      <c r="C303" s="425"/>
      <c r="D303" s="2518"/>
      <c r="E303" s="2260"/>
      <c r="F303" s="2439" t="str">
        <f>INDEX(PT_DIFFERENTIATION_VTAR,MATCH(A303,PT_DIFFERENTIATION_VTAR_ID,0))</f>
        <v>Плата за подключение (технологическое присоединение) к системе теплоснабжения (индивидуальная)</v>
      </c>
      <c r="G303" s="2483" t="str">
        <f>INDEX(PT_DIFFERENTIATION_NTAR,MATCH(B303,PT_DIFFERENTIATION_NTAR_ID,0))</f>
        <v/>
      </c>
      <c r="H303" s="2045"/>
      <c r="I303" s="1795"/>
      <c r="J303" s="1829"/>
      <c r="K303" s="1834"/>
      <c r="L303" s="2045" t="s">
        <v>311</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1160</v>
      </c>
      <c r="D305" s="2518"/>
      <c r="E305" s="2260"/>
      <c r="F305" s="2439"/>
      <c r="G305" s="456"/>
      <c r="H305" s="1556"/>
      <c r="I305" s="707"/>
      <c r="J305" s="627"/>
      <c r="K305" s="1556"/>
      <c r="L305" s="270"/>
      <c r="M305" s="397"/>
      <c r="N305" s="390"/>
      <c r="O305" s="1680"/>
      <c r="P305" s="1680"/>
      <c r="AH305" s="1687">
        <v>0</v>
      </c>
    </row>
    <row s="2774" customFormat="1" customHeight="1" ht="18.75" hidden="1">
      <c r="A306" s="1836" t="s">
        <v>230</v>
      </c>
      <c r="B306" s="1836" t="s">
        <v>231</v>
      </c>
      <c r="C306" s="425"/>
      <c r="D306" s="2518"/>
      <c r="E306" s="2260"/>
      <c r="F306" s="2439" t="str">
        <f>INDEX(PT_DIFFERENTIATION_VTAR,MATCH(A306,PT_DIFFERENTIATION_VTAR_ID,0))</f>
        <v>Тариф на питьевую воду (питьевое водоснабжение)</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1160</v>
      </c>
      <c r="D308" s="2518"/>
      <c r="E308" s="2260"/>
      <c r="F308" s="2439"/>
      <c r="G308" s="456"/>
      <c r="H308" s="1556"/>
      <c r="I308" s="707"/>
      <c r="J308" s="627"/>
      <c r="K308" s="1556"/>
      <c r="L308" s="270"/>
      <c r="M308" s="397"/>
      <c r="N308" s="390"/>
      <c r="O308" s="1680"/>
      <c r="P308" s="1680"/>
      <c r="AH308" s="1687">
        <v>0</v>
      </c>
    </row>
    <row s="2774" customFormat="1" customHeight="1" ht="18.75" hidden="1">
      <c r="A309" s="1836" t="s">
        <v>235</v>
      </c>
      <c r="B309" s="1836" t="s">
        <v>236</v>
      </c>
      <c r="C309" s="425"/>
      <c r="D309" s="2518"/>
      <c r="E309" s="2260"/>
      <c r="F309" s="2439" t="str">
        <f>INDEX(PT_DIFFERENTIATION_VTAR,MATCH(A309,PT_DIFFERENTIATION_VTAR_ID,0))</f>
        <v>Тариф на техническую воду</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1160</v>
      </c>
      <c r="D311" s="2518"/>
      <c r="E311" s="2260"/>
      <c r="F311" s="2439"/>
      <c r="G311" s="456"/>
      <c r="H311" s="1556"/>
      <c r="I311" s="707"/>
      <c r="J311" s="627"/>
      <c r="K311" s="1556"/>
      <c r="L311" s="270"/>
      <c r="M311" s="397"/>
      <c r="N311" s="390"/>
      <c r="O311" s="1680"/>
      <c r="P311" s="1680"/>
      <c r="AH311" s="1687">
        <v>0</v>
      </c>
    </row>
    <row s="2774" customFormat="1" customHeight="1" ht="18.75" hidden="1">
      <c r="A312" s="1836" t="s">
        <v>240</v>
      </c>
      <c r="B312" s="1836" t="s">
        <v>241</v>
      </c>
      <c r="C312" s="425"/>
      <c r="D312" s="2518"/>
      <c r="E312" s="2260"/>
      <c r="F312" s="2439" t="str">
        <f>INDEX(PT_DIFFERENTIATION_VTAR,MATCH(A312,PT_DIFFERENTIATION_VTAR_ID,0))</f>
        <v>Тариф на транспортировку воды</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1160</v>
      </c>
      <c r="D314" s="2518"/>
      <c r="E314" s="2260"/>
      <c r="F314" s="2439"/>
      <c r="G314" s="456"/>
      <c r="H314" s="1556"/>
      <c r="I314" s="707"/>
      <c r="J314" s="627"/>
      <c r="K314" s="1556"/>
      <c r="L314" s="270"/>
      <c r="M314" s="397"/>
      <c r="N314" s="390"/>
      <c r="O314" s="1680"/>
      <c r="P314" s="1680"/>
      <c r="AH314" s="1687">
        <v>0</v>
      </c>
    </row>
    <row s="2774" customFormat="1" customHeight="1" ht="18.75" hidden="1">
      <c r="A315" s="1836" t="s">
        <v>245</v>
      </c>
      <c r="B315" s="1836" t="s">
        <v>246</v>
      </c>
      <c r="C315" s="425"/>
      <c r="D315" s="2518"/>
      <c r="E315" s="2260"/>
      <c r="F315" s="2439" t="str">
        <f>INDEX(PT_DIFFERENTIATION_VTAR,MATCH(A315,PT_DIFFERENTIATION_VTAR_ID,0))</f>
        <v>Тариф на подвоз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1160</v>
      </c>
      <c r="D317" s="2518"/>
      <c r="E317" s="2260"/>
      <c r="F317" s="2439"/>
      <c r="G317" s="456"/>
      <c r="H317" s="1556"/>
      <c r="I317" s="707"/>
      <c r="J317" s="627"/>
      <c r="K317" s="1556"/>
      <c r="L317" s="270"/>
      <c r="M317" s="397"/>
      <c r="N317" s="390"/>
      <c r="O317" s="1680"/>
      <c r="P317" s="1680"/>
      <c r="AH317" s="1687">
        <v>0</v>
      </c>
    </row>
    <row s="2774" customFormat="1" customHeight="1" ht="18.75" hidden="1">
      <c r="A318" s="1836" t="s">
        <v>250</v>
      </c>
      <c r="B318" s="1836" t="s">
        <v>251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1160</v>
      </c>
      <c r="D320" s="2518"/>
      <c r="E320" s="2260"/>
      <c r="F320" s="2439"/>
      <c r="G320" s="456"/>
      <c r="H320" s="1556"/>
      <c r="I320" s="707"/>
      <c r="J320" s="627"/>
      <c r="K320" s="1556"/>
      <c r="L320" s="270"/>
      <c r="M320" s="397"/>
      <c r="N320" s="390"/>
      <c r="O320" s="1680"/>
      <c r="P320" s="1680"/>
      <c r="AH320" s="1687">
        <v>0</v>
      </c>
    </row>
    <row s="2774" customFormat="1" customHeight="1" ht="18.75" hidden="1">
      <c r="A321" s="1836" t="s">
        <v>255</v>
      </c>
      <c r="B321" s="1836" t="s">
        <v>256</v>
      </c>
      <c r="C321" s="425"/>
      <c r="D321" s="2518"/>
      <c r="E321" s="2260"/>
      <c r="F321" s="2439" t="str">
        <f>INDEX(PT_DIFFERENTIATION_VTAR,MATCH(A321,PT_DIFFERENTIATION_VTAR_ID,0))</f>
        <v>Тариф на горячую воду (горячее водоснабжение)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1160</v>
      </c>
      <c r="D323" s="2518"/>
      <c r="E323" s="2260"/>
      <c r="F323" s="2439"/>
      <c r="G323" s="456"/>
      <c r="H323" s="1556"/>
      <c r="I323" s="707"/>
      <c r="J323" s="627"/>
      <c r="K323" s="1556"/>
      <c r="L323" s="270"/>
      <c r="M323" s="397"/>
      <c r="N323" s="390"/>
      <c r="O323" s="1680"/>
      <c r="P323" s="1680"/>
      <c r="AH323" s="1687">
        <v>0</v>
      </c>
    </row>
    <row s="2774" customFormat="1" customHeight="1" ht="18.75" hidden="1">
      <c r="A324" s="1836" t="s">
        <v>260</v>
      </c>
      <c r="B324" s="1836" t="s">
        <v>261</v>
      </c>
      <c r="C324" s="425"/>
      <c r="D324" s="2518"/>
      <c r="E324" s="2260"/>
      <c r="F324" s="2439" t="str">
        <f>INDEX(PT_DIFFERENTIATION_VTAR,MATCH(A324,PT_DIFFERENTIATION_VTAR_ID,0))</f>
        <v>Тариф на транспортировку горячей воды</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1160</v>
      </c>
      <c r="D326" s="2518"/>
      <c r="E326" s="2260"/>
      <c r="F326" s="2439"/>
      <c r="G326" s="456"/>
      <c r="H326" s="1556"/>
      <c r="I326" s="707"/>
      <c r="J326" s="627"/>
      <c r="K326" s="1556"/>
      <c r="L326" s="270"/>
      <c r="M326" s="397"/>
      <c r="N326" s="390"/>
      <c r="O326" s="1680"/>
      <c r="P326" s="1680"/>
      <c r="AH326" s="1687">
        <v>0</v>
      </c>
    </row>
    <row s="2774" customFormat="1" customHeight="1" ht="18.75" hidden="1">
      <c r="A327" s="1836" t="s">
        <v>265</v>
      </c>
      <c r="B327" s="1836" t="s">
        <v>266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0.75" hidden="1">
      <c r="A329" s="1836"/>
      <c r="B329" s="1836"/>
      <c r="C329" s="425" t="s">
        <v>1160</v>
      </c>
      <c r="D329" s="2518"/>
      <c r="E329" s="2260"/>
      <c r="F329" s="2439"/>
      <c r="G329" s="456"/>
      <c r="H329" s="1556"/>
      <c r="I329" s="707"/>
      <c r="J329" s="627"/>
      <c r="K329" s="1556"/>
      <c r="L329" s="270"/>
      <c r="M329" s="397"/>
      <c r="N329" s="390"/>
      <c r="O329" s="1680"/>
      <c r="P329" s="1680"/>
      <c r="AH329" s="1687">
        <v>0</v>
      </c>
    </row>
    <row s="2774" customFormat="1" customHeight="1" ht="18.75" hidden="1">
      <c r="A330" s="1836" t="s">
        <v>270</v>
      </c>
      <c r="B330" s="1836" t="s">
        <v>271</v>
      </c>
      <c r="C330" s="425"/>
      <c r="D330" s="2518"/>
      <c r="E330" s="2260"/>
      <c r="F330" s="2439" t="str">
        <f>INDEX(PT_DIFFERENTIATION_VTAR,MATCH(A330,PT_DIFFERENTIATION_VTAR_ID,0))</f>
        <v>Тариф на водоотведение</v>
      </c>
      <c r="G330" s="2483" t="str">
        <f>INDEX(PT_DIFFERENTIATION_NTAR,MATCH(B330,PT_DIFFERENTIATION_NTAR_ID,0))</f>
        <v/>
      </c>
      <c r="H330" s="1918"/>
      <c r="I330" s="1795"/>
      <c r="J330" s="1829"/>
      <c r="K330" s="1834"/>
      <c r="L330" s="1918" t="s">
        <v>311</v>
      </c>
      <c r="M330" s="397"/>
      <c r="N330" s="390"/>
      <c r="O330" s="1680"/>
      <c r="P330" s="1680"/>
      <c r="AH330" s="1687">
        <v>0</v>
      </c>
    </row>
    <row s="2774" customFormat="1" customHeight="1" ht="18.75" hidden="1">
      <c r="A331" s="1836"/>
      <c r="B331" s="1836"/>
      <c r="C331" s="425" t="s">
        <v>1151</v>
      </c>
      <c r="D331" s="2518"/>
      <c r="E331" s="2260"/>
      <c r="F331" s="2439"/>
      <c r="G331" s="2483"/>
      <c r="H331" s="1556"/>
      <c r="I331" s="707" t="s">
        <v>1150</v>
      </c>
      <c r="J331" s="627"/>
      <c r="K331" s="1556"/>
      <c r="L331" s="270"/>
      <c r="M331" s="397"/>
      <c r="N331" s="390"/>
      <c r="O331" s="1680"/>
      <c r="P331" s="1680"/>
      <c r="AH331" s="1687">
        <v>0</v>
      </c>
    </row>
    <row s="2774" customFormat="1" customHeight="1" ht="0.75" hidden="1">
      <c r="A332" s="1836"/>
      <c r="B332" s="1836"/>
      <c r="C332" s="425" t="s">
        <v>1160</v>
      </c>
      <c r="D332" s="2518"/>
      <c r="E332" s="2260"/>
      <c r="F332" s="2439"/>
      <c r="G332" s="456"/>
      <c r="H332" s="1556"/>
      <c r="I332" s="707"/>
      <c r="J332" s="627"/>
      <c r="K332" s="1556"/>
      <c r="L332" s="270"/>
      <c r="M332" s="397"/>
      <c r="N332" s="390"/>
      <c r="O332" s="1680"/>
      <c r="P332" s="1680"/>
      <c r="AH332" s="1687">
        <v>0</v>
      </c>
    </row>
    <row s="2774" customFormat="1" customHeight="1" ht="18.75" hidden="1">
      <c r="A333" s="1836" t="s">
        <v>275</v>
      </c>
      <c r="B333" s="1836" t="s">
        <v>276</v>
      </c>
      <c r="C333" s="425"/>
      <c r="D333" s="2518"/>
      <c r="E333" s="2260"/>
      <c r="F333" s="2439" t="str">
        <f>INDEX(PT_DIFFERENTIATION_VTAR,MATCH(A333,PT_DIFFERENTIATION_VTAR_ID,0))</f>
        <v>Тариф на транспортировку сточных вод</v>
      </c>
      <c r="G333" s="2483" t="str">
        <f>INDEX(PT_DIFFERENTIATION_NTAR,MATCH(B333,PT_DIFFERENTIATION_NTAR_ID,0))</f>
        <v/>
      </c>
      <c r="H333" s="1918"/>
      <c r="I333" s="1795"/>
      <c r="J333" s="1829"/>
      <c r="K333" s="1834"/>
      <c r="L333" s="1918" t="s">
        <v>311</v>
      </c>
      <c r="M333" s="397"/>
      <c r="N333" s="390"/>
      <c r="O333" s="1680"/>
      <c r="P333" s="1680"/>
      <c r="AH333" s="1687">
        <v>0</v>
      </c>
    </row>
    <row s="2774" customFormat="1" customHeight="1" ht="18.75" hidden="1">
      <c r="A334" s="1836"/>
      <c r="B334" s="1836"/>
      <c r="C334" s="425" t="s">
        <v>1151</v>
      </c>
      <c r="D334" s="2518"/>
      <c r="E334" s="2260"/>
      <c r="F334" s="2439"/>
      <c r="G334" s="2483"/>
      <c r="H334" s="1556"/>
      <c r="I334" s="707" t="s">
        <v>1150</v>
      </c>
      <c r="J334" s="627"/>
      <c r="K334" s="1556"/>
      <c r="L334" s="270"/>
      <c r="M334" s="397"/>
      <c r="N334" s="390"/>
      <c r="O334" s="1680"/>
      <c r="P334" s="1680"/>
      <c r="AH334" s="1687">
        <v>0</v>
      </c>
    </row>
    <row s="2774" customFormat="1" customHeight="1" ht="0.75" hidden="1">
      <c r="A335" s="1836"/>
      <c r="B335" s="1836"/>
      <c r="C335" s="425" t="s">
        <v>1160</v>
      </c>
      <c r="D335" s="2518"/>
      <c r="E335" s="2260"/>
      <c r="F335" s="2439"/>
      <c r="G335" s="456"/>
      <c r="H335" s="1556"/>
      <c r="I335" s="707"/>
      <c r="J335" s="627"/>
      <c r="K335" s="1556"/>
      <c r="L335" s="270"/>
      <c r="M335" s="397"/>
      <c r="N335" s="390"/>
      <c r="O335" s="1680"/>
      <c r="P335" s="1680"/>
      <c r="AH335" s="1687">
        <v>0</v>
      </c>
    </row>
    <row s="2774" customFormat="1" customHeight="1" ht="18.75" hidden="1">
      <c r="A336" s="1836" t="s">
        <v>280</v>
      </c>
      <c r="B336" s="1836" t="s">
        <v>281</v>
      </c>
      <c r="C336" s="425"/>
      <c r="D336" s="2518"/>
      <c r="E336" s="2260"/>
      <c r="F336" s="2439" t="str">
        <f>INDEX(PT_DIFFERENTIATION_VTAR,MATCH(A336,PT_DIFFERENTIATION_VTAR_ID,0))</f>
        <v>Тариф на подключение (технологическое присоединение) к централизованной системе водоотведения</v>
      </c>
      <c r="G336" s="2483" t="str">
        <f>INDEX(PT_DIFFERENTIATION_NTAR,MATCH(B336,PT_DIFFERENTIATION_NTAR_ID,0))</f>
        <v/>
      </c>
      <c r="H336" s="1918"/>
      <c r="I336" s="1795"/>
      <c r="J336" s="1829"/>
      <c r="K336" s="1834"/>
      <c r="L336" s="1918" t="s">
        <v>311</v>
      </c>
      <c r="M336" s="397"/>
      <c r="N336" s="390"/>
      <c r="O336" s="1680"/>
      <c r="P336" s="1680"/>
      <c r="AH336" s="1687">
        <v>0</v>
      </c>
    </row>
    <row s="2774" customFormat="1" customHeight="1" ht="18.75" hidden="1">
      <c r="A337" s="1836"/>
      <c r="B337" s="1836"/>
      <c r="C337" s="425" t="s">
        <v>1151</v>
      </c>
      <c r="D337" s="2518"/>
      <c r="E337" s="2260"/>
      <c r="F337" s="2439"/>
      <c r="G337" s="2483"/>
      <c r="H337" s="1556"/>
      <c r="I337" s="707" t="s">
        <v>1150</v>
      </c>
      <c r="J337" s="627"/>
      <c r="K337" s="1556"/>
      <c r="L337" s="270"/>
      <c r="M337" s="397"/>
      <c r="N337" s="390"/>
      <c r="O337" s="1680"/>
      <c r="P337" s="1680"/>
      <c r="AH337" s="1687">
        <v>0</v>
      </c>
    </row>
    <row s="2774" customFormat="1" customHeight="1" ht="1.05">
      <c r="A338" s="1836"/>
      <c r="B338" s="1836"/>
      <c r="C338" s="425" t="s">
        <v>1160</v>
      </c>
      <c r="D338" s="2518"/>
      <c r="E338" s="2260"/>
      <c r="F338" s="2439"/>
      <c r="G338" s="456"/>
      <c r="H338" s="1556"/>
      <c r="I338" s="707"/>
      <c r="J338" s="627"/>
      <c r="K338" s="1556"/>
      <c r="L338" s="270"/>
      <c r="M338" s="397"/>
      <c r="N338" s="390"/>
      <c r="O338" s="1680"/>
      <c r="P338" s="1680"/>
      <c r="AH338" s="1687">
        <v>1</v>
      </c>
    </row>
    <row s="4812" customFormat="1" customHeight="1" ht="3">
      <c r="A339" s="1836"/>
      <c r="B339" s="1836"/>
      <c r="C339" s="1837"/>
      <c r="E339" s="458"/>
      <c r="F339" s="458"/>
      <c r="G339" s="458"/>
      <c r="H339" s="458"/>
      <c r="I339" s="458"/>
      <c r="J339" s="458"/>
      <c r="K339" s="458"/>
      <c r="L339" s="458"/>
      <c r="M339" s="458"/>
      <c r="O339" s="252"/>
      <c r="P339" s="252"/>
      <c r="AH339" s="196">
        <v>3</v>
      </c>
    </row>
    <row customHeight="1" ht="26.25">
      <c r="E340" s="258"/>
      <c r="F340" s="2341"/>
      <c r="G340" s="2341"/>
      <c r="H340" s="2341"/>
      <c r="I340" s="2341"/>
      <c r="J340" s="2341"/>
      <c r="K340" s="2341"/>
      <c r="L340" s="2341"/>
      <c r="M340" s="2341"/>
      <c r="AH340" s="430">
        <v>25</v>
      </c>
    </row>
    <row customHeight="1" ht="14.25" hidden="1">
      <c r="A341" s="1835" t="s">
        <v>82</v>
      </c>
      <c r="B341" s="1835">
        <v>0</v>
      </c>
      <c r="C341" s="425">
        <v>0</v>
      </c>
      <c r="D341" s="400">
        <v>3</v>
      </c>
      <c r="E341" s="430">
        <v>6</v>
      </c>
      <c r="F341" s="430">
        <v>46</v>
      </c>
      <c r="G341" s="430">
        <v>35</v>
      </c>
      <c r="H341" s="430">
        <v>3</v>
      </c>
      <c r="I341" s="430">
        <v>11</v>
      </c>
      <c r="J341" s="430">
        <v>11</v>
      </c>
      <c r="K341" s="430">
        <v>35</v>
      </c>
      <c r="L341" s="430">
        <v>35</v>
      </c>
      <c r="M341" s="430">
        <v>84</v>
      </c>
      <c r="N341" s="430">
        <v>10</v>
      </c>
      <c r="O341" s="406">
        <v>10</v>
      </c>
      <c r="P341" s="406">
        <v>10</v>
      </c>
      <c r="Q341" s="430">
        <v>10</v>
      </c>
      <c r="R341" s="430">
        <v>10</v>
      </c>
      <c r="S341" s="430">
        <v>10</v>
      </c>
      <c r="T341" s="430">
        <v>10</v>
      </c>
      <c r="U341" s="430">
        <v>10</v>
      </c>
      <c r="V341" s="430">
        <v>10</v>
      </c>
      <c r="W341" s="430">
        <v>10</v>
      </c>
      <c r="X341" s="430">
        <v>10</v>
      </c>
      <c r="Y341" s="430">
        <v>10</v>
      </c>
      <c r="Z341" s="430">
        <v>10</v>
      </c>
      <c r="AA341" s="430">
        <v>10</v>
      </c>
      <c r="AB341" s="430">
        <v>10</v>
      </c>
      <c r="AC341" s="430">
        <v>10</v>
      </c>
      <c r="AD341" s="430">
        <v>10</v>
      </c>
      <c r="AE341" s="430">
        <v>10</v>
      </c>
      <c r="AF341" s="430">
        <v>10</v>
      </c>
      <c r="AG341" s="430">
        <v>10</v>
      </c>
      <c r="AH341" s="430">
        <v>14</v>
      </c>
    </row>
  </sheetData>
  <sheetProtection formatColumns="0" formatRows="0" autoFilter="0" sort="0" insertRows="0" insertColumns="1" deleteRows="0" deleteColumns="0"/>
  <mergeCells count="428">
    <mergeCell ref="G51:G52"/>
    <mergeCell ref="D117:D119"/>
    <mergeCell ref="E117:E119"/>
    <mergeCell ref="F117:F119"/>
    <mergeCell ref="G117:G118"/>
    <mergeCell ref="D181:D183"/>
    <mergeCell ref="E181:E183"/>
    <mergeCell ref="F181:F183"/>
    <mergeCell ref="G181:G182"/>
    <mergeCell ref="D72:D74"/>
    <mergeCell ref="E72:E74"/>
    <mergeCell ref="F72:F74"/>
    <mergeCell ref="D93:D98"/>
    <mergeCell ref="E93:E98"/>
    <mergeCell ref="D75:D77"/>
    <mergeCell ref="E75:E77"/>
    <mergeCell ref="F75:F77"/>
    <mergeCell ref="G166:G167"/>
    <mergeCell ref="G169:G170"/>
    <mergeCell ref="E51:E53"/>
    <mergeCell ref="F51:F53"/>
    <mergeCell ref="G102:G103"/>
    <mergeCell ref="G105:G106"/>
    <mergeCell ref="D78:D80"/>
    <mergeCell ref="F42:F44"/>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5:D47"/>
    <mergeCell ref="E45:E47"/>
    <mergeCell ref="F45:F47"/>
    <mergeCell ref="D27:D32"/>
    <mergeCell ref="E27:E32"/>
    <mergeCell ref="F27:F32"/>
    <mergeCell ref="D33:D35"/>
    <mergeCell ref="E33:E35"/>
    <mergeCell ref="F33:F35"/>
    <mergeCell ref="D36:D38"/>
    <mergeCell ref="E36:E38"/>
    <mergeCell ref="F36:F38"/>
    <mergeCell ref="G27:G31"/>
    <mergeCell ref="G33:G34"/>
    <mergeCell ref="G36:G37"/>
    <mergeCell ref="G39:G40"/>
    <mergeCell ref="G42:G43"/>
    <mergeCell ref="D39:D41"/>
    <mergeCell ref="E39:E41"/>
    <mergeCell ref="F39:F41"/>
    <mergeCell ref="D42:D44"/>
    <mergeCell ref="E42:E44"/>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8:G49"/>
    <mergeCell ref="G54:G55"/>
    <mergeCell ref="G57:G58"/>
    <mergeCell ref="G60:G61"/>
    <mergeCell ref="M218:M221"/>
    <mergeCell ref="M90:M93"/>
    <mergeCell ref="F153:L153"/>
    <mergeCell ref="M154:M157"/>
    <mergeCell ref="F217:L217"/>
    <mergeCell ref="F54:F56"/>
    <mergeCell ref="F57:F59"/>
    <mergeCell ref="F78:F80"/>
    <mergeCell ref="F81:F83"/>
    <mergeCell ref="F93:F98"/>
    <mergeCell ref="F99:F101"/>
    <mergeCell ref="M24:M86"/>
    <mergeCell ref="G45:G46"/>
    <mergeCell ref="G135:G136"/>
    <mergeCell ref="G138:G139"/>
    <mergeCell ref="G141:G142"/>
    <mergeCell ref="G144:G145"/>
    <mergeCell ref="G163:G164"/>
    <mergeCell ref="G93:G97"/>
    <mergeCell ref="G99:G100"/>
    <mergeCell ref="D48:D50"/>
    <mergeCell ref="E48:E50"/>
    <mergeCell ref="F48:F50"/>
    <mergeCell ref="D66:D68"/>
    <mergeCell ref="E66:E68"/>
    <mergeCell ref="F66:F68"/>
    <mergeCell ref="D69:D71"/>
    <mergeCell ref="E69:E71"/>
    <mergeCell ref="F69:F71"/>
    <mergeCell ref="D60:D62"/>
    <mergeCell ref="E60:E62"/>
    <mergeCell ref="F60:F62"/>
    <mergeCell ref="D63:D65"/>
    <mergeCell ref="E63:E65"/>
    <mergeCell ref="F63:F65"/>
    <mergeCell ref="D54:D56"/>
    <mergeCell ref="E54:E56"/>
    <mergeCell ref="D57:D59"/>
    <mergeCell ref="E57:E59"/>
    <mergeCell ref="D51:D53"/>
    <mergeCell ref="E78:E80"/>
    <mergeCell ref="D81:D83"/>
    <mergeCell ref="E81:E83"/>
    <mergeCell ref="D99:D101"/>
    <mergeCell ref="E99:E101"/>
    <mergeCell ref="D114:D116"/>
    <mergeCell ref="E114:E116"/>
    <mergeCell ref="F114:F116"/>
    <mergeCell ref="F102:F104"/>
    <mergeCell ref="D105:D107"/>
    <mergeCell ref="E105:E107"/>
    <mergeCell ref="F105:F107"/>
    <mergeCell ref="D84:D86"/>
    <mergeCell ref="E84:E86"/>
    <mergeCell ref="F84:F86"/>
    <mergeCell ref="D90:D92"/>
    <mergeCell ref="E90:E92"/>
    <mergeCell ref="F90:F92"/>
    <mergeCell ref="D102:D104"/>
    <mergeCell ref="E102:E104"/>
    <mergeCell ref="F87:L87"/>
    <mergeCell ref="H88:I88"/>
    <mergeCell ref="F89:L89"/>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61"/>
    <mergeCell ref="D169:D171"/>
    <mergeCell ref="E169:E171"/>
    <mergeCell ref="F169:F171"/>
    <mergeCell ref="D172:D174"/>
    <mergeCell ref="E172:E174"/>
    <mergeCell ref="F172:F174"/>
    <mergeCell ref="D163:D165"/>
    <mergeCell ref="D157:D162"/>
    <mergeCell ref="E157:E162"/>
    <mergeCell ref="F157:F162"/>
    <mergeCell ref="D147:D149"/>
    <mergeCell ref="E147:E149"/>
    <mergeCell ref="F147:F149"/>
    <mergeCell ref="D150:D152"/>
    <mergeCell ref="E150:E152"/>
    <mergeCell ref="F150:F152"/>
    <mergeCell ref="D154:D156"/>
    <mergeCell ref="E154:E156"/>
    <mergeCell ref="F154:F156"/>
    <mergeCell ref="E163:E165"/>
    <mergeCell ref="F163:F165"/>
    <mergeCell ref="D166:D168"/>
    <mergeCell ref="E166:E168"/>
    <mergeCell ref="F166:F168"/>
    <mergeCell ref="D175:D177"/>
    <mergeCell ref="E175:E177"/>
    <mergeCell ref="F175:F177"/>
    <mergeCell ref="D178:D180"/>
    <mergeCell ref="E178:E180"/>
    <mergeCell ref="F178:F180"/>
    <mergeCell ref="D199:D201"/>
    <mergeCell ref="E199:E201"/>
    <mergeCell ref="F199:F201"/>
    <mergeCell ref="D190:D192"/>
    <mergeCell ref="E190:E192"/>
    <mergeCell ref="F190:F192"/>
    <mergeCell ref="D193:D195"/>
    <mergeCell ref="E193:E195"/>
    <mergeCell ref="F193:F195"/>
    <mergeCell ref="D184:D186"/>
    <mergeCell ref="E184:E186"/>
    <mergeCell ref="F184:F186"/>
    <mergeCell ref="D187:D189"/>
    <mergeCell ref="E187:E189"/>
    <mergeCell ref="F187:F189"/>
    <mergeCell ref="G187:G188"/>
    <mergeCell ref="D196:D198"/>
    <mergeCell ref="E196:E198"/>
    <mergeCell ref="F196:F198"/>
    <mergeCell ref="D202:D204"/>
    <mergeCell ref="E202:E204"/>
    <mergeCell ref="F202:F204"/>
    <mergeCell ref="D205:D207"/>
    <mergeCell ref="E205:E207"/>
    <mergeCell ref="F205:F207"/>
    <mergeCell ref="G202:G203"/>
    <mergeCell ref="G205:G206"/>
    <mergeCell ref="D224:D226"/>
    <mergeCell ref="E224:E226"/>
    <mergeCell ref="F224:F226"/>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48:D250"/>
    <mergeCell ref="E248:E250"/>
    <mergeCell ref="F248:F250"/>
    <mergeCell ref="G242:G243"/>
    <mergeCell ref="D254:D256"/>
    <mergeCell ref="E254:E256"/>
    <mergeCell ref="F254:F256"/>
    <mergeCell ref="D251:D253"/>
    <mergeCell ref="E251:E253"/>
    <mergeCell ref="F251:F253"/>
    <mergeCell ref="D239:D241"/>
    <mergeCell ref="E239:E241"/>
    <mergeCell ref="F239:F241"/>
    <mergeCell ref="D245:D247"/>
    <mergeCell ref="E245:E247"/>
    <mergeCell ref="F245:F247"/>
    <mergeCell ref="D242:D244"/>
    <mergeCell ref="E242:E244"/>
    <mergeCell ref="F242:F244"/>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3:G64"/>
    <mergeCell ref="G66:G67"/>
    <mergeCell ref="G69:G70"/>
    <mergeCell ref="G72:G73"/>
    <mergeCell ref="G75:G76"/>
    <mergeCell ref="G78:G79"/>
    <mergeCell ref="G81:G82"/>
    <mergeCell ref="G84:G85"/>
    <mergeCell ref="G90:G91"/>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11:G112"/>
    <mergeCell ref="G114:G115"/>
    <mergeCell ref="G120:G121"/>
    <mergeCell ref="G123:G124"/>
    <mergeCell ref="G239:G240"/>
    <mergeCell ref="G245:G246"/>
    <mergeCell ref="G248:G249"/>
    <mergeCell ref="G251:G252"/>
    <mergeCell ref="G208:G209"/>
    <mergeCell ref="G214:G215"/>
    <mergeCell ref="G218:G219"/>
    <mergeCell ref="G221:G222"/>
    <mergeCell ref="G224:G225"/>
    <mergeCell ref="G175:G176"/>
    <mergeCell ref="G178:G179"/>
    <mergeCell ref="G184:G185"/>
    <mergeCell ref="G227:G228"/>
    <mergeCell ref="G230:G231"/>
    <mergeCell ref="G233:G234"/>
    <mergeCell ref="G190:G191"/>
    <mergeCell ref="G193:G194"/>
    <mergeCell ref="G196:G197"/>
    <mergeCell ref="G199:G200"/>
    <mergeCell ref="G172:G17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2:J42 I24:J24 I27:J30 I33:J33 I36:J36 I39:J39 I45:J45 I48:J48 I54:J54 I57:J57 I60:J60 I63:J63 I66:J66 I69:J69 I72:J72 I75:J75 I78:J78 I81:J81 I218:J218 I221:J221 I224:J224 I227:J227 I230:J230 I233:J233 I236:J236 I239:J239 I245:J245 I248:J248 I251:J251 I254:J254 I257:J257 I260:J260 I263:J263 I266:J266 I269:J269 I8:J8 I84:J84 I150:J150 I93:J96 I99:J99 I102:J102 I105:J105 I108:J108 I111:J111 I114:J114 I120:J120 I123:J123 I126:J126 I129:J129 I132:J132 I135:J135 I138:J138 I141:J141 I144:J144 I147:J147 I154:J154 I90:J90 I157:J160 I163:J163 I166:J166 I169:J169 I172:J172 I175:J175 I178:J178 I184:J184 I187:J187 I190:J190 I193:J193 I196:J196 I202:J202 I205:J205 I208:J208 I211:J211 I214:J214 I199:J199 I272:J272 I275:J275 I279:J279 I282:J282 I285:J285 I288:J288 I291:J291 I294:J294 I297:J297 I300:J300 I306:J306 I309:J309 I312:J312 I315:J315 I318:J318 I321:J321 I324:J324 I327:J327 I330:J330 I333:J333 I336:J336 I2:J2 I5:J5 I51:J51 I117:J117 I181:J181 I242:J242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8">
      <formula1>900</formula1>
    </dataValidation>
    <dataValidation type="textLength" operator="lessThanOrEqual" allowBlank="1" showInputMessage="1" showErrorMessage="1" errorTitle="Ошибка" error="Допускается ввод не более 900 символов!" sqref="M154:M155 M218:M219 M23 M90:M91 M279:M280">
      <formula1>900</formula1>
    </dataValidation>
    <dataValidation type="decimal" allowBlank="1" showErrorMessage="1" errorTitle="Ошибка" error="Допускается ввод только действительных чисел!" sqref="K218 K221 K224 K227 K230 K233 K236 K239 K245 K248 K251 K254 K257 K260 K263 K266 K269 K272 K10 K90 K147 K144 K141 K138 K135 K132 K129 K126 K123 K120 K114 K111 K108 K105 K102 K99 K93:K96 K154 K150 K157:K160 K163 K166 K169 K172 K175 K178 K184 K187 K190 K193 K196 K202 K205 K208 K211 K214 K199 K275 K279 K282 K285 K288 K291 K294 K297 K300 K306 K309 K312 K315 K318 K321 K324 K327 K330 K333 K336 K5 K117 K181 K242 K303">
      <formula1>-9.99999999999999E+23</formula1>
      <formula2>9.99999999999999E+23</formula2>
    </dataValidation>
  </dataValidations>
  <hyperlinks>
    <hyperlink ref="L88" r:id="rId2" xr:uid="{C7EAC86C-6B34-2251-2BB8-A91C31251D9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6B238-D732-347D-14C9-62C377D43BD8}"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450</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"Рыбинская генерация"</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64" t="s">
        <v>1161</v>
      </c>
      <c r="G10" s="4865" t="s">
        <v>1162</v>
      </c>
      <c r="H10" s="2225" t="s">
        <v>1163</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64" t="s">
        <v>1161</v>
      </c>
      <c r="G11" s="4865" t="s">
        <v>1162</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4864" t="s">
        <v>1161</v>
      </c>
      <c r="G12" s="4865" t="s">
        <v>1164</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4864" t="s">
        <v>1161</v>
      </c>
      <c r="G13" s="4865" t="s">
        <v>1165</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F10" r:id="rId2" xr:uid="{EB9AB0E8-60F8-2758-3162-F639F795B417}"/>
    <hyperlink ref="G10" r:id="rId3" xr:uid="{5B20672B-0F8D-B478-B9C5-C26985DA35E4}"/>
    <hyperlink ref="F11" r:id="rId4" xr:uid="{AA819708-5AE8-2CB8-BB62-D3E8FFE9CFFF}"/>
    <hyperlink ref="G11" r:id="rId5" xr:uid="{61831048-D8F8-487B-CAB4-9C1DF224E058}"/>
    <hyperlink ref="F12" r:id="rId6" xr:uid="{8CB7963A-02B8-3DFC-7BA8-0C51AFC5F1C7}"/>
    <hyperlink ref="G12" r:id="rId7" xr:uid="{69DE5C68-5D58-3E58-9448-ECAA5D026857}"/>
    <hyperlink ref="F13" r:id="rId8" xr:uid="{9C1EBDF8-F4C8-9648-DCD8-E5F33C15F198}"/>
    <hyperlink ref="G13" r:id="rId9" xr:uid="{A4B4ED08-87EE-4E28-3A08-792F625A8CE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87468-AD08-B9E8-6514-E257D28439D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6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503"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1166</v>
      </c>
      <c r="E5" s="2293"/>
      <c r="F5" s="2293"/>
      <c r="G5" s="2293"/>
      <c r="H5" s="2293"/>
      <c r="I5" s="2293"/>
      <c r="J5" s="2293"/>
      <c r="V5" s="561">
        <v>63</v>
      </c>
    </row>
    <row customHeight="1" ht="15.75">
      <c r="C6" s="232"/>
      <c r="D6" s="2232" t="str">
        <f>IF(org=0,"Не определено",org)</f>
        <v>ООО "Рыбинская генерация"</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572</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1167</v>
      </c>
      <c r="F17" s="577" t="s">
        <v>311</v>
      </c>
      <c r="G17" s="734"/>
      <c r="H17" s="734"/>
      <c r="I17" s="734"/>
      <c r="J17" s="734"/>
      <c r="K17" s="345" t="s">
        <v>1168</v>
      </c>
      <c r="V17" s="561">
        <v>0</v>
      </c>
    </row>
    <row customHeight="1" ht="48.29999999999999">
      <c r="A18" s="561"/>
      <c r="C18" s="582"/>
      <c r="D18" s="577">
        <v>3</v>
      </c>
      <c r="E18" s="335" t="s">
        <v>820</v>
      </c>
      <c r="F18" s="577" t="s">
        <v>311</v>
      </c>
      <c r="G18" s="865" t="s">
        <v>311</v>
      </c>
      <c r="H18" s="866" t="s">
        <v>311</v>
      </c>
      <c r="I18" s="577" t="s">
        <v>311</v>
      </c>
      <c r="J18" s="634" t="s">
        <v>311</v>
      </c>
      <c r="K18" s="345" t="s">
        <v>1169</v>
      </c>
      <c r="V18" s="561">
        <v>46</v>
      </c>
    </row>
    <row customHeight="1" ht="35.699999999999996">
      <c r="A19" s="561"/>
      <c r="C19" s="582"/>
      <c r="D19" s="595" t="s">
        <v>329</v>
      </c>
      <c r="E19" s="615" t="s">
        <v>822</v>
      </c>
      <c r="F19" s="577" t="s">
        <v>823</v>
      </c>
      <c r="G19" s="873"/>
      <c r="H19" s="162"/>
      <c r="I19" s="873"/>
      <c r="J19" s="874"/>
      <c r="K19" s="735"/>
      <c r="V19" s="561">
        <v>34</v>
      </c>
    </row>
    <row customHeight="1" ht="35.699999999999996">
      <c r="A20" s="561"/>
      <c r="C20" s="582"/>
      <c r="D20" s="1946" t="s">
        <v>337</v>
      </c>
      <c r="E20" s="615" t="s">
        <v>824</v>
      </c>
      <c r="F20" s="577" t="s">
        <v>825</v>
      </c>
      <c r="G20" s="873"/>
      <c r="H20" s="162"/>
      <c r="I20" s="873"/>
      <c r="J20" s="162"/>
      <c r="K20" s="735"/>
      <c r="V20" s="561">
        <v>34</v>
      </c>
    </row>
    <row customHeight="1" ht="48.29999999999999">
      <c r="A21" s="561"/>
      <c r="C21" s="582"/>
      <c r="D21" s="1946" t="s">
        <v>339</v>
      </c>
      <c r="E21" s="615" t="s">
        <v>826</v>
      </c>
      <c r="F21" s="577" t="s">
        <v>577</v>
      </c>
      <c r="G21" s="736"/>
      <c r="H21" s="162"/>
      <c r="I21" s="736"/>
      <c r="J21" s="162"/>
      <c r="K21" s="735"/>
      <c r="V21" s="561">
        <v>46</v>
      </c>
    </row>
    <row customHeight="1" ht="67.5" hidden="1">
      <c r="A22" s="561"/>
      <c r="C22" s="582"/>
      <c r="D22" s="577">
        <v>5</v>
      </c>
      <c r="E22" s="335" t="s">
        <v>1170</v>
      </c>
      <c r="F22" s="577" t="s">
        <v>564</v>
      </c>
      <c r="G22" s="737"/>
      <c r="H22" s="738"/>
      <c r="I22" s="737"/>
      <c r="J22" s="738"/>
      <c r="K22" s="345" t="s">
        <v>1171</v>
      </c>
      <c r="V22" s="561">
        <v>0</v>
      </c>
    </row>
    <row customHeight="1" ht="33.75" hidden="1">
      <c r="C23" s="507"/>
      <c r="D23" s="577">
        <v>6</v>
      </c>
      <c r="E23" s="335" t="s">
        <v>1172</v>
      </c>
      <c r="F23" s="577" t="s">
        <v>1173</v>
      </c>
      <c r="G23" s="737"/>
      <c r="H23" s="737"/>
      <c r="I23" s="737"/>
      <c r="J23" s="737"/>
      <c r="K23" s="345" t="s">
        <v>1174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067C4C-7017-7E68-78DD-76927659003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729" width="32.57421875" customWidth="1"/>
    <col min="2" max="2" style="2909" width="11.00390625" customWidth="1"/>
    <col min="3" max="3" style="2909" width="9.140625"/>
    <col min="4" max="4" style="2909" width="26.57421875" customWidth="1"/>
    <col min="5" max="5" style="4812" width="36.8515625" customWidth="1"/>
    <col min="6" max="6" style="4812" width="23.57421875" customWidth="1"/>
    <col min="7" max="7" style="4812" width="31.421875" customWidth="1"/>
    <col min="8" max="8" style="4812" width="40.8515625" customWidth="1"/>
    <col min="9" max="9" style="4812" width="14.57421875" customWidth="1"/>
    <col min="10" max="10" style="4812" width="26.8515625" customWidth="1"/>
    <col min="11" max="11" style="4812" width="50.00390625" customWidth="1"/>
    <col min="12" max="12" style="4812" width="52.421875" customWidth="1"/>
    <col min="13" max="13" style="4812" width="10.7109375" customWidth="1"/>
    <col min="14" max="14" style="4812" width="55.140625" customWidth="1"/>
    <col min="15" max="15" style="4812" width="31.8515625" customWidth="1"/>
    <col min="16" max="16" style="4812" width="23.8515625" customWidth="1"/>
    <col min="17" max="17" style="4812" width="46.57421875" customWidth="1"/>
    <col min="18" max="18" style="4812" width="24.00390625" customWidth="1"/>
    <col min="19" max="19" style="4812" width="20.57421875" customWidth="1"/>
    <col min="20" max="20" style="4812" width="22.00390625" customWidth="1"/>
    <col min="21" max="22" style="4812" width="26.421875" customWidth="1"/>
    <col min="23" max="23" style="4812" width="8.28125" hidden="1" customWidth="1"/>
    <col min="24" max="24" style="4812" width="59.7109375" customWidth="1"/>
    <col min="25" max="25" style="4812" width="49.140625" customWidth="1"/>
    <col min="26" max="26" style="4812" width="11.140625" customWidth="1"/>
    <col min="27" max="30" style="4812" width="29.00390625" customWidth="1"/>
    <col min="31" max="31" style="4812" width="9.140625"/>
    <col min="32" max="32" style="4812" width="34.7109375" customWidth="1"/>
    <col min="33" max="33" style="4812" width="9.140625"/>
    <col min="34" max="35" style="4812" width="34.421875" customWidth="1"/>
    <col min="36" max="36" style="4812" width="9.140625"/>
    <col min="37" max="37" style="4812" width="24.57421875" customWidth="1"/>
    <col min="38" max="38" style="4812" width="9.140625"/>
    <col min="39" max="39" style="4812" width="26.140625" customWidth="1"/>
    <col min="40" max="40" style="4812" width="1.7109375" customWidth="1"/>
    <col min="41" max="41" style="4812" width="9.140625"/>
    <col min="42" max="43" style="4812" width="47.8515625" customWidth="1"/>
    <col min="44" max="44" style="4812" width="1.7109375" customWidth="1"/>
    <col min="45" max="45" style="4812" width="21.421875" customWidth="1"/>
    <col min="46" max="46" style="4812" width="1.7109375" customWidth="1"/>
    <col min="47" max="47" style="4812" width="31.28125" customWidth="1"/>
    <col min="48" max="48" style="4812" width="1.7109375" customWidth="1"/>
    <col min="49" max="50" style="4812" width="9.140625"/>
    <col min="51" max="51" style="4812" width="3.7109375" customWidth="1"/>
    <col min="52" max="52" style="4812" width="60.8515625" customWidth="1"/>
    <col min="53" max="53" style="4812" width="49.28125" customWidth="1"/>
    <col min="54" max="54" style="4812" width="35.140625" customWidth="1"/>
    <col min="55" max="55" style="4812" width="9.140625"/>
    <col min="56" max="56" style="4812" width="1.7109375" customWidth="1"/>
    <col min="57" max="57" style="4979" width="12.57421875" customWidth="1"/>
    <col min="58" max="58" style="4979" width="14.28125" customWidth="1"/>
    <col min="59" max="59" style="4812" width="30.7109375" customWidth="1"/>
    <col min="60" max="60" style="4980" width="40.7109375" customWidth="1"/>
    <col min="61" max="61" style="4980" width="15.00390625" customWidth="1"/>
    <col min="62" max="62" style="4980" width="40.7109375" customWidth="1"/>
    <col min="63" max="63" style="4980" width="2.7109375" customWidth="1"/>
    <col min="64" max="64" style="4980" width="44.7109375" customWidth="1"/>
    <col min="65" max="65" style="4980" width="2.7109375" customWidth="1"/>
    <col min="66" max="66" style="4980" width="40.7109375" customWidth="1"/>
    <col min="67" max="68" style="4812" width="9.140625"/>
    <col min="69" max="69" style="4812" width="18.140625" customWidth="1"/>
    <col min="70" max="70" style="4812" width="57.8515625" customWidth="1"/>
    <col min="71" max="71" style="4812" width="1.7109375" customWidth="1"/>
    <col min="72" max="72" style="4812" width="22.57421875" customWidth="1"/>
    <col min="73" max="73" style="4812" width="57.8515625" customWidth="1"/>
    <col min="74" max="74" style="4812" width="1.7109375" customWidth="1"/>
    <col min="75" max="75" style="4812" width="22.57421875" customWidth="1"/>
    <col min="76" max="76" style="4812" width="57.8515625" customWidth="1"/>
    <col min="77" max="77" style="4812" width="1.7109375" customWidth="1"/>
    <col min="78" max="78" style="4812" width="22.57421875" customWidth="1"/>
    <col min="79" max="79" style="4812" width="57.8515625" customWidth="1"/>
    <col min="80" max="81" style="4812" width="9.140625"/>
    <col min="82" max="82" style="4812" width="49.57421875" customWidth="1"/>
  </cols>
  <sheetData>
    <row s="4883" customFormat="1" customHeight="1" ht="11.25">
      <c r="A1" s="1123" t="s">
        <v>1175</v>
      </c>
      <c r="B1" s="1123" t="s">
        <v>1176</v>
      </c>
      <c r="C1" s="1123" t="s">
        <v>1177</v>
      </c>
      <c r="D1" s="1123" t="s">
        <v>1178</v>
      </c>
      <c r="E1" s="1123" t="s">
        <v>1179</v>
      </c>
      <c r="F1" s="1123" t="s">
        <v>1180</v>
      </c>
      <c r="G1" s="1123" t="s">
        <v>1181</v>
      </c>
      <c r="H1" s="1123" t="s">
        <v>1182</v>
      </c>
      <c r="I1" s="1123" t="s">
        <v>1183</v>
      </c>
      <c r="J1" s="1123" t="s">
        <v>1184</v>
      </c>
      <c r="K1" s="1123" t="s">
        <v>1185</v>
      </c>
      <c r="L1" s="1123" t="s">
        <v>1186</v>
      </c>
      <c r="M1" s="1123"/>
      <c r="N1" s="1123" t="s">
        <v>1187</v>
      </c>
      <c r="O1" s="1123" t="s">
        <v>1188</v>
      </c>
      <c r="P1" s="1123" t="s">
        <v>1189</v>
      </c>
      <c r="Q1" s="1123" t="s">
        <v>1190</v>
      </c>
      <c r="R1" s="1123" t="s">
        <v>1191</v>
      </c>
      <c r="S1" s="1123" t="s">
        <v>1192</v>
      </c>
      <c r="T1" s="1123" t="s">
        <v>1193</v>
      </c>
      <c r="U1" s="1123" t="s">
        <v>1194</v>
      </c>
      <c r="V1" s="1123"/>
      <c r="W1" s="853" t="s">
        <v>1195</v>
      </c>
      <c r="X1" s="1123" t="s">
        <v>1196</v>
      </c>
      <c r="Y1" s="1123" t="s">
        <v>1197</v>
      </c>
      <c r="Z1" s="1123"/>
      <c r="AA1" s="1123" t="s">
        <v>1198</v>
      </c>
      <c r="AB1" s="1123"/>
      <c r="AC1" s="1123" t="s">
        <v>1199</v>
      </c>
      <c r="AD1" s="1123"/>
      <c r="AF1" s="1123" t="s">
        <v>1200</v>
      </c>
      <c r="AH1" s="1123" t="s">
        <v>1201</v>
      </c>
      <c r="AI1" s="1123" t="s">
        <v>1202</v>
      </c>
      <c r="AK1" s="1123" t="s">
        <v>1203</v>
      </c>
      <c r="AM1" s="1123" t="s">
        <v>1204</v>
      </c>
      <c r="AP1" s="1123" t="s">
        <v>1205</v>
      </c>
      <c r="AQ1" s="1123" t="s">
        <v>1206</v>
      </c>
      <c r="AS1" s="1123" t="s">
        <v>1207</v>
      </c>
      <c r="AU1" s="1123" t="s">
        <v>1208</v>
      </c>
      <c r="AW1" s="1123" t="s">
        <v>1209</v>
      </c>
      <c r="AX1" s="1123" t="s">
        <v>1210</v>
      </c>
      <c r="AZ1" s="1208" t="s">
        <v>1211</v>
      </c>
      <c r="BB1" s="1123" t="s">
        <v>1212</v>
      </c>
      <c r="BC1" s="1123"/>
      <c r="BE1" s="1123" t="s">
        <v>1213</v>
      </c>
      <c r="BF1" s="1123" t="s">
        <v>1214</v>
      </c>
      <c r="BH1" s="1125" t="s">
        <v>813</v>
      </c>
      <c r="BI1" s="1126"/>
      <c r="BJ1" s="1127" t="s">
        <v>1215</v>
      </c>
      <c r="BK1" s="1126"/>
      <c r="BL1" s="1128" t="s">
        <v>912</v>
      </c>
      <c r="BM1" s="1126"/>
      <c r="BN1" s="1129" t="s">
        <v>1216</v>
      </c>
      <c r="BS1" s="1483"/>
    </row>
    <row customHeight="1" ht="11.25">
      <c r="A2" s="1130" t="s">
        <v>1217</v>
      </c>
      <c r="B2" s="1131">
        <v>2000</v>
      </c>
      <c r="C2" s="1131">
        <v>2022</v>
      </c>
      <c r="D2" s="1131" t="s">
        <v>61</v>
      </c>
      <c r="E2" s="1132" t="s">
        <v>1218</v>
      </c>
      <c r="F2" s="1132" t="s">
        <v>1219</v>
      </c>
      <c r="G2" s="1132" t="s">
        <v>1220</v>
      </c>
      <c r="H2" s="1133" t="s">
        <v>55</v>
      </c>
      <c r="I2" s="1132" t="s">
        <v>109</v>
      </c>
      <c r="J2" s="1132" t="s">
        <v>1221</v>
      </c>
      <c r="K2" s="1134" t="s">
        <v>1222</v>
      </c>
      <c r="L2" s="1135"/>
      <c r="M2" s="1134">
        <v>1</v>
      </c>
      <c r="N2" s="1218" t="s">
        <v>1223</v>
      </c>
      <c r="O2" s="1133" t="s">
        <v>454</v>
      </c>
      <c r="P2" s="1136" t="s">
        <v>37</v>
      </c>
      <c r="Q2" s="1137" t="s">
        <v>452</v>
      </c>
      <c r="R2" s="199" t="s">
        <v>1224</v>
      </c>
      <c r="S2" s="199" t="s">
        <v>1225</v>
      </c>
      <c r="T2" s="1138" t="s">
        <v>1226</v>
      </c>
      <c r="U2" s="1135" t="s">
        <v>1227</v>
      </c>
      <c r="V2" s="1139">
        <v>1</v>
      </c>
      <c r="W2" s="1140"/>
      <c r="X2" s="1140" t="s">
        <v>1228</v>
      </c>
      <c r="Y2" s="1131" t="s">
        <v>1229</v>
      </c>
      <c r="Z2" s="1141"/>
      <c r="AA2" s="1131" t="s">
        <v>1230</v>
      </c>
      <c r="AB2" s="1142" t="s">
        <v>1230</v>
      </c>
      <c r="AC2" s="1131" t="s">
        <v>1231</v>
      </c>
      <c r="AD2" s="1142" t="s">
        <v>1231</v>
      </c>
      <c r="AF2" s="1133" t="s">
        <v>1227</v>
      </c>
      <c r="AH2" s="1132" t="s">
        <v>1232</v>
      </c>
      <c r="AI2" s="1132" t="s">
        <v>1232</v>
      </c>
      <c r="AK2" s="1132" t="s">
        <v>1233</v>
      </c>
      <c r="AM2" s="1132" t="s">
        <v>1234</v>
      </c>
      <c r="AP2" s="1143" t="s">
        <v>1228</v>
      </c>
      <c r="AQ2" s="1144" t="s">
        <v>1228</v>
      </c>
      <c r="AS2" s="1131" t="s">
        <v>1235</v>
      </c>
      <c r="AU2" s="1176" t="s">
        <v>1236</v>
      </c>
      <c r="AW2" s="1176" t="s">
        <v>1237</v>
      </c>
      <c r="AX2" s="1176" t="s">
        <v>1237</v>
      </c>
      <c r="AZ2" s="1176" t="s">
        <v>53</v>
      </c>
      <c r="BB2" s="1176" t="s">
        <v>1238</v>
      </c>
      <c r="BC2" s="1176" t="s">
        <v>1239</v>
      </c>
      <c r="BE2" s="1176">
        <v>2000</v>
      </c>
      <c r="BF2" s="1176" t="s">
        <v>1240</v>
      </c>
    </row>
    <row customHeight="1" ht="11.25">
      <c r="A3" s="1130" t="s">
        <v>1241</v>
      </c>
      <c r="B3" s="1131">
        <v>2001</v>
      </c>
      <c r="C3" s="1131">
        <v>2023</v>
      </c>
      <c r="D3" s="1131" t="s">
        <v>19</v>
      </c>
      <c r="E3" s="1132" t="s">
        <v>1242</v>
      </c>
      <c r="F3" s="1132" t="s">
        <v>1243</v>
      </c>
      <c r="G3" s="1132" t="s">
        <v>1244</v>
      </c>
      <c r="H3" s="1133" t="s">
        <v>1245</v>
      </c>
      <c r="I3" s="1132" t="s">
        <v>110</v>
      </c>
      <c r="J3" s="1132" t="s">
        <v>562</v>
      </c>
      <c r="K3" s="1134" t="s">
        <v>1156</v>
      </c>
      <c r="L3" s="1135">
        <f>_xlfn.IFERROR(MATCH(K3,OFFER_METHOD,0),0)</f>
        <v>4</v>
      </c>
      <c r="M3" s="1134">
        <v>2</v>
      </c>
      <c r="N3" s="1218" t="s">
        <v>1246</v>
      </c>
      <c r="O3" s="1133" t="s">
        <v>1247</v>
      </c>
      <c r="P3" s="1136" t="s">
        <v>1248</v>
      </c>
      <c r="Q3" s="1137" t="s">
        <v>1249</v>
      </c>
      <c r="R3" s="199" t="s">
        <v>1250</v>
      </c>
      <c r="S3" s="199" t="s">
        <v>1251</v>
      </c>
      <c r="T3" s="1138" t="s">
        <v>1252</v>
      </c>
      <c r="U3" s="1135" t="s">
        <v>1253</v>
      </c>
      <c r="V3" s="1139">
        <v>2</v>
      </c>
      <c r="W3" s="1140"/>
      <c r="X3" s="1140" t="s">
        <v>1254</v>
      </c>
      <c r="Y3" s="1131" t="s">
        <v>1229</v>
      </c>
      <c r="Z3" s="1141"/>
      <c r="AA3" s="1131" t="s">
        <v>1255</v>
      </c>
      <c r="AB3" s="1142" t="s">
        <v>1255</v>
      </c>
      <c r="AC3" s="1131" t="s">
        <v>1256</v>
      </c>
      <c r="AD3" s="1142" t="s">
        <v>1256</v>
      </c>
      <c r="AF3" s="1133" t="s">
        <v>1253</v>
      </c>
      <c r="AH3" s="1132" t="s">
        <v>1257</v>
      </c>
      <c r="AI3" s="1132" t="s">
        <v>1258</v>
      </c>
      <c r="AK3" s="1132" t="s">
        <v>1259</v>
      </c>
      <c r="AM3" s="1132" t="s">
        <v>1260</v>
      </c>
      <c r="AP3" s="1143" t="s">
        <v>160</v>
      </c>
      <c r="AQ3" s="1144" t="s">
        <v>160</v>
      </c>
      <c r="AS3" s="1131" t="s">
        <v>1261</v>
      </c>
      <c r="AU3" s="1176" t="s">
        <v>1262</v>
      </c>
      <c r="AW3" s="1176" t="s">
        <v>1263</v>
      </c>
      <c r="AX3" s="1176" t="s">
        <v>1263</v>
      </c>
      <c r="AZ3" s="1176" t="s">
        <v>1264</v>
      </c>
      <c r="BB3" s="1176" t="s">
        <v>1265</v>
      </c>
      <c r="BC3" s="1176" t="s">
        <v>1239</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90</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1229</v>
      </c>
      <c r="Z4" s="1147"/>
      <c r="AC4" s="1131" t="s">
        <v>1289</v>
      </c>
      <c r="AD4" s="1142" t="s">
        <v>1289</v>
      </c>
      <c r="AF4" s="1133" t="s">
        <v>1287</v>
      </c>
      <c r="AH4" s="1133" t="s">
        <v>1290</v>
      </c>
      <c r="AK4" s="1132" t="s">
        <v>1291</v>
      </c>
      <c r="AM4" s="1132" t="s">
        <v>1292</v>
      </c>
      <c r="AP4" s="1143" t="s">
        <v>1254</v>
      </c>
      <c r="AQ4" s="1144" t="s">
        <v>1254</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91</v>
      </c>
      <c r="K5" s="1134" t="s">
        <v>1313</v>
      </c>
      <c r="L5" s="1135">
        <f>_xlfn.IFERROR(MATCH(K5,OFFER_METHOD,0),0)</f>
        <v>0</v>
      </c>
      <c r="M5" s="1134">
        <v>4</v>
      </c>
      <c r="N5" s="1148" t="s">
        <v>1314</v>
      </c>
      <c r="O5" s="1132" t="s">
        <v>1315</v>
      </c>
      <c r="Q5" s="1137" t="s">
        <v>1316</v>
      </c>
      <c r="R5" s="199" t="s">
        <v>453</v>
      </c>
      <c r="T5" s="1133" t="s">
        <v>1317</v>
      </c>
      <c r="U5" s="1135" t="s">
        <v>1318</v>
      </c>
      <c r="V5" s="1139">
        <v>4</v>
      </c>
      <c r="W5" s="1140"/>
      <c r="X5" s="1140" t="s">
        <v>173</v>
      </c>
      <c r="Y5" s="1131" t="s">
        <v>1319</v>
      </c>
      <c r="Z5" s="1147">
        <v>1</v>
      </c>
      <c r="AF5" s="1133" t="s">
        <v>1320</v>
      </c>
      <c r="AH5" s="1132" t="s">
        <v>1321</v>
      </c>
      <c r="AK5" s="1132" t="s">
        <v>1322</v>
      </c>
      <c r="AM5" s="1132" t="s">
        <v>1323</v>
      </c>
      <c r="AP5" s="1143" t="s">
        <v>173</v>
      </c>
      <c r="AQ5" s="1144" t="s">
        <v>173</v>
      </c>
      <c r="AU5" s="1176" t="s">
        <v>1324</v>
      </c>
      <c r="AW5" s="1176" t="s">
        <v>1325</v>
      </c>
      <c r="AX5" s="1176" t="s">
        <v>1325</v>
      </c>
      <c r="AZ5" s="1176" t="s">
        <v>1326</v>
      </c>
      <c r="BB5" s="1176" t="s">
        <v>1327</v>
      </c>
      <c r="BC5" s="1176" t="s">
        <v>1328</v>
      </c>
      <c r="BE5" s="1176">
        <v>2003</v>
      </c>
      <c r="BF5" s="1176" t="s">
        <v>1329</v>
      </c>
      <c r="BH5" s="1124" t="s">
        <v>1330</v>
      </c>
      <c r="BJ5" s="1124" t="s">
        <v>1330</v>
      </c>
      <c r="BL5" s="1124" t="s">
        <v>1330</v>
      </c>
      <c r="BN5" s="1124" t="s">
        <v>1331</v>
      </c>
      <c r="BQ5" s="1337">
        <v>4213775</v>
      </c>
      <c r="BR5" s="1124" t="s">
        <v>1228</v>
      </c>
      <c r="BS5" s="1485"/>
      <c r="BT5" s="1337">
        <v>64236871</v>
      </c>
      <c r="BU5" s="1124" t="s">
        <v>234</v>
      </c>
      <c r="BV5" s="1126"/>
      <c r="BW5" s="1751">
        <v>4213767</v>
      </c>
      <c r="BX5" s="1749" t="s">
        <v>1332</v>
      </c>
      <c r="BZ5" s="1337">
        <v>64237509</v>
      </c>
      <c r="CA5" s="1351" t="s">
        <v>1333</v>
      </c>
    </row>
    <row customHeight="1" ht="11.25">
      <c r="A6" s="1130" t="s">
        <v>1334</v>
      </c>
      <c r="B6" s="1131">
        <v>2004</v>
      </c>
      <c r="C6" s="1131">
        <v>2026</v>
      </c>
      <c r="E6" s="1132" t="s">
        <v>1335</v>
      </c>
      <c r="F6" s="1149"/>
      <c r="H6" s="1133" t="s">
        <v>1336</v>
      </c>
      <c r="I6" s="1132" t="s">
        <v>111</v>
      </c>
      <c r="J6" s="1123" t="s">
        <v>1337</v>
      </c>
      <c r="L6" s="1135">
        <f>SUM(kind_of_control_method_filter)</f>
        <v>4</v>
      </c>
      <c r="N6" s="1148" t="s">
        <v>1338</v>
      </c>
      <c r="O6" s="1132" t="s">
        <v>1339</v>
      </c>
      <c r="R6" s="199" t="s">
        <v>452</v>
      </c>
      <c r="T6" s="1133" t="s">
        <v>1340</v>
      </c>
      <c r="U6" s="1135" t="s">
        <v>1320</v>
      </c>
      <c r="V6" s="1139">
        <v>5</v>
      </c>
      <c r="W6" s="1140"/>
      <c r="X6" s="1131" t="s">
        <v>179</v>
      </c>
      <c r="Y6" s="1131" t="s">
        <v>1341</v>
      </c>
      <c r="Z6" s="1147"/>
      <c r="AA6" s="1150"/>
      <c r="AH6" s="1132" t="s">
        <v>1342</v>
      </c>
      <c r="AK6" s="1132" t="s">
        <v>1343</v>
      </c>
      <c r="AM6" s="1132" t="s">
        <v>1344</v>
      </c>
      <c r="AP6" s="1143" t="s">
        <v>179</v>
      </c>
      <c r="AQ6" s="1144" t="s">
        <v>179</v>
      </c>
      <c r="AU6" s="1176" t="s">
        <v>1345</v>
      </c>
      <c r="AW6" s="1176" t="s">
        <v>1346</v>
      </c>
      <c r="AX6" s="1176" t="s">
        <v>1346</v>
      </c>
      <c r="BB6" s="1176" t="s">
        <v>1347</v>
      </c>
      <c r="BC6" s="1176" t="s">
        <v>1328</v>
      </c>
      <c r="BE6" s="1176">
        <v>2004</v>
      </c>
      <c r="BF6" s="1176" t="s">
        <v>1348</v>
      </c>
      <c r="BH6" s="1124" t="s">
        <v>1349</v>
      </c>
      <c r="BJ6" s="1124" t="s">
        <v>1350</v>
      </c>
      <c r="BL6" s="1124" t="s">
        <v>1350</v>
      </c>
      <c r="BN6" s="1124" t="s">
        <v>1351</v>
      </c>
      <c r="BQ6" s="1337">
        <v>4213784</v>
      </c>
      <c r="BR6" s="1351" t="s">
        <v>160</v>
      </c>
      <c r="BS6" s="1486"/>
      <c r="BT6" s="1337">
        <v>64236872</v>
      </c>
      <c r="BU6" s="1124" t="s">
        <v>239</v>
      </c>
      <c r="BV6" s="1126"/>
      <c r="BW6" s="1751">
        <v>4213768</v>
      </c>
      <c r="BX6" s="1749" t="s">
        <v>259</v>
      </c>
      <c r="BZ6" s="1337">
        <v>64237510</v>
      </c>
      <c r="CA6" s="1124" t="s">
        <v>1352</v>
      </c>
    </row>
    <row customHeight="1" ht="11.25">
      <c r="A7" s="1130" t="s">
        <v>1353</v>
      </c>
      <c r="B7" s="1131">
        <v>2005</v>
      </c>
      <c r="E7" s="1132" t="s">
        <v>1354</v>
      </c>
      <c r="F7" s="1149"/>
      <c r="H7" s="1133" t="s">
        <v>1355</v>
      </c>
      <c r="I7" s="1132" t="s">
        <v>92</v>
      </c>
      <c r="J7" s="1132" t="s">
        <v>1356</v>
      </c>
      <c r="N7" s="1152" t="s">
        <v>1357</v>
      </c>
      <c r="O7" s="1132" t="s">
        <v>1358</v>
      </c>
      <c r="U7" s="1135" t="s">
        <v>19</v>
      </c>
      <c r="V7" s="426" t="s">
        <v>92</v>
      </c>
      <c r="W7" s="1140"/>
      <c r="X7" s="1131" t="s">
        <v>185</v>
      </c>
      <c r="Y7" s="1131" t="s">
        <v>1319</v>
      </c>
      <c r="Z7" s="1147"/>
      <c r="AA7" s="1150"/>
      <c r="AH7" s="1132" t="s">
        <v>1359</v>
      </c>
      <c r="AK7" s="1132" t="s">
        <v>1360</v>
      </c>
      <c r="AM7" s="1132" t="s">
        <v>1361</v>
      </c>
      <c r="AP7" s="1143" t="s">
        <v>185</v>
      </c>
      <c r="AQ7" s="1144" t="s">
        <v>185</v>
      </c>
      <c r="AU7" s="1176" t="s">
        <v>1362</v>
      </c>
      <c r="AW7" s="1176" t="s">
        <v>1363</v>
      </c>
      <c r="AX7" s="1176" t="s">
        <v>1363</v>
      </c>
      <c r="AZ7" s="1123" t="s">
        <v>1364</v>
      </c>
      <c r="BB7" s="1176" t="s">
        <v>1365</v>
      </c>
      <c r="BC7" s="1176" t="s">
        <v>1328</v>
      </c>
      <c r="BE7" s="1176">
        <v>2005</v>
      </c>
      <c r="BF7" s="1176" t="s">
        <v>1366</v>
      </c>
      <c r="BH7" s="1124" t="s">
        <v>1367</v>
      </c>
      <c r="BJ7" s="1124" t="s">
        <v>1349</v>
      </c>
      <c r="BL7" s="1124" t="s">
        <v>1349</v>
      </c>
      <c r="BN7" s="1124" t="s">
        <v>1368</v>
      </c>
      <c r="BQ7" s="1337">
        <v>4213781</v>
      </c>
      <c r="BR7" s="1124" t="s">
        <v>1254</v>
      </c>
      <c r="BS7" s="1485"/>
      <c r="BT7" s="1337">
        <v>64236873</v>
      </c>
      <c r="BU7" s="1124" t="s">
        <v>244</v>
      </c>
      <c r="BV7" s="1126"/>
      <c r="BW7" s="1751">
        <v>4213769</v>
      </c>
      <c r="BX7" s="1749" t="s">
        <v>1369</v>
      </c>
      <c r="BZ7" s="1337">
        <v>64237511</v>
      </c>
      <c r="CA7" s="1124" t="s">
        <v>274</v>
      </c>
    </row>
    <row customHeight="1" ht="11.25">
      <c r="A8" s="1130" t="s">
        <v>1370</v>
      </c>
      <c r="B8" s="1131">
        <v>2006</v>
      </c>
      <c r="E8" s="1132" t="s">
        <v>1371</v>
      </c>
      <c r="F8" s="1149"/>
      <c r="H8" s="1133" t="s">
        <v>1372</v>
      </c>
      <c r="I8" s="1132" t="s">
        <v>93</v>
      </c>
      <c r="J8" s="1132" t="s">
        <v>1373</v>
      </c>
      <c r="N8" s="1219" t="s">
        <v>1374</v>
      </c>
      <c r="O8" s="1132" t="s">
        <v>1375</v>
      </c>
      <c r="V8" s="426" t="s">
        <v>93</v>
      </c>
      <c r="W8" s="1140"/>
      <c r="X8" s="1131" t="s">
        <v>191</v>
      </c>
      <c r="Y8" s="1131" t="s">
        <v>1319</v>
      </c>
      <c r="Z8" s="1147"/>
      <c r="AA8" s="1150"/>
      <c r="AK8" s="1132" t="s">
        <v>1376</v>
      </c>
      <c r="AP8" s="1143" t="s">
        <v>191</v>
      </c>
      <c r="AQ8" s="1144" t="s">
        <v>191</v>
      </c>
      <c r="AU8" s="1176" t="s">
        <v>1377</v>
      </c>
      <c r="AW8" s="1176" t="s">
        <v>1378</v>
      </c>
      <c r="AX8" s="1176" t="s">
        <v>1378</v>
      </c>
      <c r="AZ8" s="1176" t="s">
        <v>1379</v>
      </c>
      <c r="BB8" s="1176" t="s">
        <v>1380</v>
      </c>
      <c r="BC8" s="1176" t="s">
        <v>1328</v>
      </c>
      <c r="BE8" s="1176">
        <v>2006</v>
      </c>
      <c r="BF8" s="1176" t="s">
        <v>1381</v>
      </c>
      <c r="BH8" s="1124" t="s">
        <v>1382</v>
      </c>
      <c r="BJ8" s="1124" t="s">
        <v>1383</v>
      </c>
      <c r="BL8" s="1124" t="s">
        <v>1383</v>
      </c>
      <c r="BN8" s="1124" t="s">
        <v>1384</v>
      </c>
      <c r="BQ8" s="1337">
        <v>4213776</v>
      </c>
      <c r="BR8" s="1124" t="s">
        <v>173</v>
      </c>
      <c r="BS8" s="1485"/>
      <c r="BT8" s="1337">
        <v>64236874</v>
      </c>
      <c r="BU8" s="1351" t="s">
        <v>1385</v>
      </c>
      <c r="BV8" s="1126"/>
      <c r="BW8" s="1751">
        <v>4213770</v>
      </c>
      <c r="BX8" s="1752" t="s">
        <v>1386</v>
      </c>
      <c r="BZ8" s="1337">
        <v>64237512</v>
      </c>
      <c r="CA8" s="1124" t="s">
        <v>269</v>
      </c>
    </row>
    <row customHeight="1" ht="11.25">
      <c r="A9" s="1130" t="s">
        <v>1387</v>
      </c>
      <c r="B9" s="1131">
        <v>2007</v>
      </c>
      <c r="E9" s="1132" t="s">
        <v>1388</v>
      </c>
      <c r="F9" s="1149"/>
      <c r="G9" s="1123" t="s">
        <v>1389</v>
      </c>
      <c r="H9" s="1123" t="s">
        <v>1390</v>
      </c>
      <c r="I9" s="1132" t="s">
        <v>112</v>
      </c>
      <c r="O9" s="1132" t="s">
        <v>1391</v>
      </c>
      <c r="V9" s="426" t="s">
        <v>112</v>
      </c>
      <c r="W9" s="1140"/>
      <c r="X9" s="1131" t="s">
        <v>197</v>
      </c>
      <c r="Y9" s="1131" t="s">
        <v>1229</v>
      </c>
      <c r="Z9" s="1147">
        <v>1</v>
      </c>
      <c r="AA9" s="1150"/>
      <c r="AK9" s="1132" t="s">
        <v>1392</v>
      </c>
      <c r="AP9" s="1143" t="s">
        <v>1393</v>
      </c>
      <c r="AQ9" s="1144" t="s">
        <v>1393</v>
      </c>
      <c r="AW9" s="1176" t="s">
        <v>1394</v>
      </c>
      <c r="AX9" s="1176" t="s">
        <v>1394</v>
      </c>
      <c r="AZ9" s="1176" t="s">
        <v>1395</v>
      </c>
      <c r="BB9" s="1176" t="s">
        <v>1396</v>
      </c>
      <c r="BC9" s="1176" t="s">
        <v>1328</v>
      </c>
      <c r="BE9" s="1176">
        <v>2007</v>
      </c>
      <c r="BF9" s="1176" t="s">
        <v>1397</v>
      </c>
      <c r="BH9" s="1124" t="s">
        <v>1398</v>
      </c>
      <c r="BJ9" s="1124" t="s">
        <v>1399</v>
      </c>
      <c r="BL9" s="1124" t="s">
        <v>1399</v>
      </c>
      <c r="BN9" s="1124" t="s">
        <v>1400</v>
      </c>
      <c r="BQ9" s="1337">
        <v>4213777</v>
      </c>
      <c r="BR9" s="1124" t="s">
        <v>179</v>
      </c>
      <c r="BS9" s="1485"/>
      <c r="BT9" s="1337">
        <v>64236875</v>
      </c>
      <c r="BU9" s="1124" t="s">
        <v>249</v>
      </c>
      <c r="BV9" s="1126"/>
      <c r="BW9" s="1746"/>
      <c r="BX9" s="1746"/>
    </row>
    <row customHeight="1" ht="11.25">
      <c r="A10" s="1130" t="s">
        <v>1401</v>
      </c>
      <c r="B10" s="1131">
        <v>2008</v>
      </c>
      <c r="E10" s="1132" t="s">
        <v>1402</v>
      </c>
      <c r="F10" s="1149"/>
      <c r="G10" s="1132" t="s">
        <v>1403</v>
      </c>
      <c r="H10" s="1132" t="s">
        <v>1404</v>
      </c>
      <c r="I10" s="1132" t="s">
        <v>148</v>
      </c>
      <c r="J10" s="1123" t="s">
        <v>1405</v>
      </c>
      <c r="K10" s="1123" t="s">
        <v>1406</v>
      </c>
      <c r="O10" s="1132" t="s">
        <v>1407</v>
      </c>
      <c r="V10" s="427" t="s">
        <v>148</v>
      </c>
      <c r="W10" s="1153"/>
      <c r="X10" s="1153" t="s">
        <v>1408</v>
      </c>
      <c r="Y10" s="1154" t="s">
        <v>1409</v>
      </c>
      <c r="Z10" s="1147"/>
      <c r="AP10" s="1143" t="s">
        <v>1408</v>
      </c>
      <c r="AQ10" s="1144" t="s">
        <v>1408</v>
      </c>
      <c r="AW10" s="1176" t="s">
        <v>1410</v>
      </c>
      <c r="AX10" s="1176" t="s">
        <v>1410</v>
      </c>
      <c r="AZ10" s="1176" t="s">
        <v>1411</v>
      </c>
      <c r="BB10" s="1176" t="s">
        <v>1412</v>
      </c>
      <c r="BC10" s="1176" t="s">
        <v>1328</v>
      </c>
      <c r="BE10" s="1176">
        <v>2008</v>
      </c>
      <c r="BF10" s="1176" t="s">
        <v>1413</v>
      </c>
      <c r="BH10" s="1124" t="s">
        <v>1414</v>
      </c>
      <c r="BJ10" s="1124" t="s">
        <v>1415</v>
      </c>
      <c r="BL10" s="1124" t="s">
        <v>1415</v>
      </c>
      <c r="BN10" s="1124" t="s">
        <v>1416</v>
      </c>
      <c r="BQ10" s="1337">
        <v>4213778</v>
      </c>
      <c r="BR10" s="1124" t="s">
        <v>185</v>
      </c>
      <c r="BS10" s="1485"/>
      <c r="BT10" s="1337">
        <v>64236876</v>
      </c>
      <c r="BU10" s="1124" t="s">
        <v>229</v>
      </c>
      <c r="BV10" s="1126"/>
      <c r="BW10" s="1746"/>
      <c r="BX10" s="1746"/>
    </row>
    <row customHeight="1" ht="11.25">
      <c r="A11" s="1130" t="s">
        <v>1417</v>
      </c>
      <c r="B11" s="1131">
        <v>2009</v>
      </c>
      <c r="E11" s="1132" t="s">
        <v>1418</v>
      </c>
      <c r="F11" s="1149"/>
      <c r="G11" s="1132" t="s">
        <v>1419</v>
      </c>
      <c r="H11" s="1132" t="s">
        <v>1420</v>
      </c>
      <c r="I11" s="1132" t="s">
        <v>149</v>
      </c>
      <c r="J11" s="1133" t="s">
        <v>1421</v>
      </c>
      <c r="K11" s="1155" t="s">
        <v>1422</v>
      </c>
      <c r="O11" s="1133" t="s">
        <v>1423</v>
      </c>
      <c r="V11" s="426" t="s">
        <v>149</v>
      </c>
      <c r="W11" s="331"/>
      <c r="X11" s="1140" t="s">
        <v>1393</v>
      </c>
      <c r="Y11" s="1131" t="s">
        <v>1424</v>
      </c>
      <c r="Z11" s="1147"/>
      <c r="AP11" s="1143" t="s">
        <v>197</v>
      </c>
      <c r="AQ11" s="1145" t="s">
        <v>197</v>
      </c>
      <c r="AW11" s="1176" t="s">
        <v>1425</v>
      </c>
      <c r="AX11" s="1176" t="s">
        <v>1425</v>
      </c>
      <c r="AZ11" s="1176" t="s">
        <v>1426</v>
      </c>
      <c r="BB11" s="1176" t="s">
        <v>1427</v>
      </c>
      <c r="BC11" s="1176" t="s">
        <v>1328</v>
      </c>
      <c r="BE11" s="1176">
        <v>2009</v>
      </c>
      <c r="BF11" s="1176" t="s">
        <v>1428</v>
      </c>
      <c r="BH11" s="1124" t="s">
        <v>1429</v>
      </c>
      <c r="BJ11" s="1124" t="s">
        <v>1398</v>
      </c>
      <c r="BL11" s="1124" t="s">
        <v>1398</v>
      </c>
      <c r="BN11" s="1124" t="s">
        <v>1430</v>
      </c>
      <c r="BQ11" s="1337">
        <v>4213780</v>
      </c>
      <c r="BR11" s="1124" t="s">
        <v>191</v>
      </c>
      <c r="BS11" s="1485"/>
      <c r="BW11" s="1746"/>
      <c r="BX11" s="1746"/>
    </row>
    <row customHeight="1" ht="11.25">
      <c r="A12" s="1130" t="s">
        <v>1431</v>
      </c>
      <c r="B12" s="1131">
        <v>2010</v>
      </c>
      <c r="E12" s="1132" t="s">
        <v>1432</v>
      </c>
      <c r="F12" s="1149"/>
      <c r="G12" s="1132" t="s">
        <v>1420</v>
      </c>
      <c r="I12" s="1132" t="s">
        <v>150</v>
      </c>
      <c r="J12" s="1133" t="s">
        <v>1433</v>
      </c>
      <c r="K12" s="1155" t="s">
        <v>1434</v>
      </c>
      <c r="O12" s="1133" t="s">
        <v>452</v>
      </c>
      <c r="V12" s="426" t="s">
        <v>150</v>
      </c>
      <c r="W12" s="1145"/>
      <c r="X12" s="1140" t="s">
        <v>1435</v>
      </c>
      <c r="Y12" s="1131" t="s">
        <v>1229</v>
      </c>
      <c r="AP12" s="1143"/>
      <c r="AW12" s="1176" t="s">
        <v>149</v>
      </c>
      <c r="AX12" s="1176" t="s">
        <v>149</v>
      </c>
      <c r="AZ12" s="1176" t="s">
        <v>1436</v>
      </c>
      <c r="BB12" s="1176" t="s">
        <v>1437</v>
      </c>
      <c r="BC12" s="1176" t="s">
        <v>1328</v>
      </c>
      <c r="BE12" s="1176">
        <v>2010</v>
      </c>
      <c r="BF12" s="1176" t="s">
        <v>1438</v>
      </c>
      <c r="BH12" s="1124" t="s">
        <v>1439</v>
      </c>
      <c r="BJ12" s="1124" t="s">
        <v>1440</v>
      </c>
      <c r="BL12" s="1124" t="s">
        <v>1440</v>
      </c>
      <c r="BN12" s="1124" t="s">
        <v>1441</v>
      </c>
      <c r="BQ12" s="1337">
        <v>4213779</v>
      </c>
      <c r="BR12" s="1124" t="s">
        <v>1393</v>
      </c>
      <c r="BS12" s="1485"/>
      <c r="BT12" s="1126"/>
      <c r="BU12" s="1126"/>
      <c r="BV12" s="1126"/>
      <c r="BW12" s="1746"/>
      <c r="BX12" s="1746"/>
    </row>
    <row customHeight="1" ht="11.25">
      <c r="A13" s="1130" t="s">
        <v>1442</v>
      </c>
      <c r="B13" s="1131">
        <v>2011</v>
      </c>
      <c r="E13" s="1132" t="s">
        <v>1443</v>
      </c>
      <c r="F13" s="1149"/>
      <c r="I13" s="1132" t="s">
        <v>151</v>
      </c>
      <c r="K13" s="1155" t="s">
        <v>1392</v>
      </c>
      <c r="V13" s="426" t="s">
        <v>151</v>
      </c>
      <c r="W13" s="1145"/>
      <c r="X13" s="1145"/>
      <c r="Y13" s="1145"/>
      <c r="AW13" s="1176" t="s">
        <v>150</v>
      </c>
      <c r="AX13" s="1176" t="s">
        <v>150</v>
      </c>
      <c r="BB13" s="1176" t="s">
        <v>1444</v>
      </c>
      <c r="BC13" s="1176" t="s">
        <v>1445</v>
      </c>
      <c r="BE13" s="1176">
        <v>2011</v>
      </c>
      <c r="BF13" s="1176" t="s">
        <v>1446</v>
      </c>
      <c r="BH13" s="1124" t="s">
        <v>1447</v>
      </c>
      <c r="BJ13" s="1124" t="s">
        <v>1429</v>
      </c>
      <c r="BL13" s="1124" t="s">
        <v>1429</v>
      </c>
      <c r="BN13" s="1124" t="s">
        <v>1448</v>
      </c>
      <c r="BQ13" s="1337">
        <v>4213783</v>
      </c>
      <c r="BR13" s="1124" t="s">
        <v>1408</v>
      </c>
      <c r="BS13" s="1485"/>
      <c r="BT13" s="1126"/>
      <c r="BU13" s="1126"/>
      <c r="BV13" s="1126"/>
      <c r="BW13" s="1750"/>
      <c r="BX13" s="1746"/>
    </row>
    <row customHeight="1" ht="11.25">
      <c r="A14" s="1130" t="s">
        <v>1449</v>
      </c>
      <c r="B14" s="1131">
        <v>2012</v>
      </c>
      <c r="I14" s="1132" t="s">
        <v>152</v>
      </c>
      <c r="J14" s="1123" t="s">
        <v>1450</v>
      </c>
      <c r="N14" s="1123" t="s">
        <v>1451</v>
      </c>
      <c r="V14" s="1139">
        <v>13</v>
      </c>
      <c r="W14" s="1140"/>
      <c r="X14" s="1140" t="s">
        <v>160</v>
      </c>
      <c r="Y14" s="1131" t="s">
        <v>1229</v>
      </c>
      <c r="AW14" s="1176" t="s">
        <v>151</v>
      </c>
      <c r="AX14" s="1176" t="s">
        <v>151</v>
      </c>
      <c r="AZ14" s="1123" t="s">
        <v>1452</v>
      </c>
      <c r="BB14" s="1176" t="s">
        <v>1453</v>
      </c>
      <c r="BC14" s="1176" t="s">
        <v>1445</v>
      </c>
      <c r="BE14" s="1176">
        <v>2012</v>
      </c>
      <c r="BH14" s="1124" t="s">
        <v>1368</v>
      </c>
      <c r="BJ14" s="1273" t="s">
        <v>1454</v>
      </c>
      <c r="BL14" s="1273" t="s">
        <v>1454</v>
      </c>
      <c r="BN14" s="1124" t="s">
        <v>1455</v>
      </c>
      <c r="BQ14" s="1337">
        <v>4213782</v>
      </c>
      <c r="BR14" s="1124" t="s">
        <v>197</v>
      </c>
      <c r="BS14" s="1485"/>
      <c r="BT14" s="1126"/>
      <c r="BU14" s="1126"/>
      <c r="BV14" s="1126"/>
      <c r="BW14" s="1750"/>
      <c r="BX14" s="1746"/>
    </row>
    <row customHeight="1" ht="19.5">
      <c r="A15" s="1130" t="s">
        <v>1456</v>
      </c>
      <c r="B15" s="1131">
        <v>2013</v>
      </c>
      <c r="E15" s="1754" t="s">
        <v>1457</v>
      </c>
      <c r="G15" s="1123" t="s">
        <v>1458</v>
      </c>
      <c r="H15" s="1123" t="s">
        <v>1459</v>
      </c>
      <c r="I15" s="1134" t="s">
        <v>153</v>
      </c>
      <c r="J15" s="1145" t="s">
        <v>589</v>
      </c>
      <c r="N15" s="1214" t="s">
        <v>1460</v>
      </c>
      <c r="X15" s="1143"/>
      <c r="AW15" s="1176" t="s">
        <v>152</v>
      </c>
      <c r="AX15" s="1176" t="s">
        <v>152</v>
      </c>
      <c r="AZ15" s="1176" t="s">
        <v>1379</v>
      </c>
      <c r="BB15" s="1176" t="s">
        <v>1461</v>
      </c>
      <c r="BC15" s="1176" t="s">
        <v>1445</v>
      </c>
      <c r="BE15" s="1176">
        <v>2013</v>
      </c>
      <c r="BH15" s="1124" t="s">
        <v>1384</v>
      </c>
      <c r="BJ15" s="1273" t="s">
        <v>1462</v>
      </c>
      <c r="BL15" s="1273" t="s">
        <v>1462</v>
      </c>
      <c r="BN15" s="1124" t="s">
        <v>1463</v>
      </c>
      <c r="BR15" s="1126"/>
      <c r="BS15" s="1487"/>
      <c r="BT15" s="1126"/>
      <c r="BU15" s="1126"/>
      <c r="BV15" s="1126"/>
      <c r="BW15" s="1750"/>
      <c r="BX15" s="1746"/>
    </row>
    <row customHeight="1" ht="21">
      <c r="A16" s="1926" t="s">
        <v>1464</v>
      </c>
      <c r="B16" s="1131">
        <v>2014</v>
      </c>
      <c r="E16" s="1755" t="s">
        <v>1465</v>
      </c>
      <c r="G16" s="1132" t="s">
        <v>1466</v>
      </c>
      <c r="H16" s="1132" t="s">
        <v>1467</v>
      </c>
      <c r="I16" s="1134" t="s">
        <v>1468</v>
      </c>
      <c r="J16" s="1145" t="s">
        <v>562</v>
      </c>
      <c r="N16" s="1214" t="s">
        <v>1469</v>
      </c>
      <c r="AW16" s="1176" t="s">
        <v>153</v>
      </c>
      <c r="AX16" s="1176" t="s">
        <v>153</v>
      </c>
      <c r="AZ16" s="1176" t="s">
        <v>1395</v>
      </c>
      <c r="BB16" s="1176" t="s">
        <v>1470</v>
      </c>
      <c r="BC16" s="1176" t="s">
        <v>1445</v>
      </c>
      <c r="BE16" s="1176">
        <v>2014</v>
      </c>
      <c r="BH16" s="1124" t="s">
        <v>1400</v>
      </c>
      <c r="BJ16" s="1273" t="s">
        <v>1471</v>
      </c>
      <c r="BL16" s="1273" t="s">
        <v>1471</v>
      </c>
      <c r="BN16" s="1124" t="s">
        <v>1472</v>
      </c>
      <c r="BR16" s="1126"/>
      <c r="BS16" s="1487"/>
      <c r="BT16" s="1126"/>
      <c r="BU16" s="1126"/>
      <c r="BV16" s="1126"/>
      <c r="BW16" s="1750"/>
      <c r="BX16" s="1746"/>
    </row>
    <row customHeight="1" ht="21">
      <c r="A17" s="1130" t="s">
        <v>1473</v>
      </c>
      <c r="B17" s="1131">
        <v>2015</v>
      </c>
      <c r="G17" s="1132" t="s">
        <v>1420</v>
      </c>
      <c r="H17" s="1132" t="s">
        <v>1420</v>
      </c>
      <c r="I17" s="1132" t="s">
        <v>1474</v>
      </c>
      <c r="N17" s="1214" t="s">
        <v>1475</v>
      </c>
      <c r="X17" s="1143"/>
      <c r="AW17" s="1176" t="s">
        <v>1468</v>
      </c>
      <c r="AX17" s="1176" t="s">
        <v>1468</v>
      </c>
      <c r="AZ17" s="1176" t="s">
        <v>1476</v>
      </c>
      <c r="BB17" s="1176" t="s">
        <v>1477</v>
      </c>
      <c r="BC17" s="1176" t="s">
        <v>1328</v>
      </c>
      <c r="BE17" s="1176">
        <v>2015</v>
      </c>
      <c r="BH17" s="1124" t="s">
        <v>1416</v>
      </c>
      <c r="BJ17" s="1273" t="s">
        <v>1478</v>
      </c>
      <c r="BL17" s="1273" t="s">
        <v>1478</v>
      </c>
      <c r="BN17" s="1124" t="s">
        <v>1479</v>
      </c>
      <c r="BR17" s="1123" t="s">
        <v>1271</v>
      </c>
      <c r="BS17" s="1484"/>
      <c r="BU17" s="1123" t="s">
        <v>1480</v>
      </c>
      <c r="BV17" s="1126"/>
      <c r="BW17" s="1746"/>
      <c r="BX17" s="1748" t="s">
        <v>1481</v>
      </c>
      <c r="CA17" s="1123" t="s">
        <v>1482</v>
      </c>
      <c r="CD17" s="1123" t="s">
        <v>1483</v>
      </c>
    </row>
    <row customHeight="1" ht="21">
      <c r="A18" s="1130" t="s">
        <v>1484</v>
      </c>
      <c r="B18" s="1131">
        <v>2016</v>
      </c>
      <c r="E18" s="2061" t="s">
        <v>1485</v>
      </c>
      <c r="I18" s="1132" t="s">
        <v>1486</v>
      </c>
      <c r="N18" s="1214" t="s">
        <v>1487</v>
      </c>
      <c r="X18" s="1143"/>
      <c r="AW18" s="1176" t="s">
        <v>1474</v>
      </c>
      <c r="AX18" s="1176" t="s">
        <v>1474</v>
      </c>
      <c r="BB18" s="1176" t="s">
        <v>1488</v>
      </c>
      <c r="BC18" s="1176" t="s">
        <v>1328</v>
      </c>
      <c r="BE18" s="1176">
        <v>2016</v>
      </c>
      <c r="BH18" s="1124" t="s">
        <v>1430</v>
      </c>
      <c r="BJ18" s="1273" t="s">
        <v>1489</v>
      </c>
      <c r="BL18" s="1273" t="s">
        <v>1489</v>
      </c>
      <c r="BN18" s="1124" t="s">
        <v>1490</v>
      </c>
      <c r="BQ18" s="1488" t="s">
        <v>1301</v>
      </c>
      <c r="BR18" s="1215" t="s">
        <v>1302</v>
      </c>
      <c r="BS18" s="330"/>
      <c r="BT18" s="1488" t="s">
        <v>1491</v>
      </c>
      <c r="BU18" s="1215" t="s">
        <v>1492</v>
      </c>
      <c r="BV18" s="1126"/>
      <c r="BW18" s="1753" t="s">
        <v>1493</v>
      </c>
      <c r="BX18" s="1747" t="s">
        <v>1494</v>
      </c>
      <c r="BZ18" s="1488" t="s">
        <v>1495</v>
      </c>
      <c r="CA18" s="1215" t="s">
        <v>1496</v>
      </c>
      <c r="CC18" s="1488" t="s">
        <v>1497</v>
      </c>
      <c r="CD18" s="1215" t="s">
        <v>1498</v>
      </c>
    </row>
    <row customHeight="1" ht="21">
      <c r="A19" s="1926" t="s">
        <v>1499</v>
      </c>
      <c r="B19" s="1131">
        <v>2017</v>
      </c>
      <c r="E19" s="1130" t="s">
        <v>172</v>
      </c>
      <c r="I19" s="1132" t="s">
        <v>1500</v>
      </c>
      <c r="N19" s="1214" t="s">
        <v>1501</v>
      </c>
      <c r="X19" s="1143"/>
      <c r="AW19" s="1176" t="s">
        <v>1486</v>
      </c>
      <c r="AX19" s="1176" t="s">
        <v>1486</v>
      </c>
      <c r="AZ19" s="1123" t="s">
        <v>1502</v>
      </c>
      <c r="BB19" s="1176" t="s">
        <v>1503</v>
      </c>
      <c r="BC19" s="1176" t="s">
        <v>1328</v>
      </c>
      <c r="BE19" s="1176">
        <v>2017</v>
      </c>
      <c r="BH19" s="1124" t="s">
        <v>1504</v>
      </c>
      <c r="BJ19" s="1273" t="s">
        <v>1505</v>
      </c>
      <c r="BL19" s="1273" t="s">
        <v>1505</v>
      </c>
      <c r="BQ19" s="1337">
        <v>4190064</v>
      </c>
      <c r="BR19" s="1124" t="s">
        <v>1506</v>
      </c>
      <c r="BS19" s="1485"/>
      <c r="BT19" s="1337">
        <v>4189671</v>
      </c>
      <c r="BU19" s="1124" t="s">
        <v>1507</v>
      </c>
      <c r="BV19" s="1126"/>
      <c r="BW19" s="1751">
        <v>4189706</v>
      </c>
      <c r="BX19" s="1749" t="s">
        <v>1508</v>
      </c>
      <c r="BZ19" s="1337">
        <v>4189714</v>
      </c>
      <c r="CA19" s="1124" t="s">
        <v>1509</v>
      </c>
      <c r="CC19" s="1337">
        <v>4189708</v>
      </c>
      <c r="CD19" s="1124" t="s">
        <v>1510</v>
      </c>
    </row>
    <row customHeight="1" ht="21">
      <c r="A20" s="1130" t="s">
        <v>1511</v>
      </c>
      <c r="B20" s="1131">
        <v>2018</v>
      </c>
      <c r="E20" s="1130" t="s">
        <v>160</v>
      </c>
      <c r="I20" s="1132" t="s">
        <v>1512</v>
      </c>
      <c r="N20" s="1214" t="s">
        <v>1513</v>
      </c>
      <c r="AW20" s="1176" t="s">
        <v>1500</v>
      </c>
      <c r="AX20" s="1176" t="s">
        <v>1500</v>
      </c>
      <c r="AZ20" s="1176" t="s">
        <v>1514</v>
      </c>
      <c r="BB20" s="1176" t="s">
        <v>1515</v>
      </c>
      <c r="BC20" s="1176" t="s">
        <v>1445</v>
      </c>
      <c r="BE20" s="1176">
        <v>2018</v>
      </c>
      <c r="BH20" s="1124" t="s">
        <v>1441</v>
      </c>
      <c r="BJ20" s="1124" t="s">
        <v>1368</v>
      </c>
      <c r="BL20" s="1124" t="s">
        <v>1368</v>
      </c>
      <c r="BQ20" s="1337">
        <v>4190065</v>
      </c>
      <c r="BR20" s="1124" t="s">
        <v>1516</v>
      </c>
      <c r="BS20" s="1485"/>
      <c r="BT20" s="1337">
        <v>4189672</v>
      </c>
      <c r="BU20" s="1124" t="s">
        <v>1517</v>
      </c>
      <c r="BV20" s="1126"/>
      <c r="BW20" s="1751">
        <v>4189705</v>
      </c>
      <c r="BX20" s="1749" t="s">
        <v>1518</v>
      </c>
      <c r="BZ20" s="1337">
        <v>4189713</v>
      </c>
      <c r="CA20" s="1124" t="s">
        <v>1518</v>
      </c>
      <c r="CC20" s="1337">
        <v>4189709</v>
      </c>
      <c r="CD20" s="1124" t="s">
        <v>1519</v>
      </c>
    </row>
    <row customHeight="1" ht="21">
      <c r="A21" s="1130" t="s">
        <v>1520</v>
      </c>
      <c r="B21" s="1131">
        <v>2019</v>
      </c>
      <c r="I21" s="1132" t="s">
        <v>1521</v>
      </c>
      <c r="N21" s="1214" t="s">
        <v>1522</v>
      </c>
      <c r="AW21" s="1176" t="s">
        <v>1512</v>
      </c>
      <c r="AX21" s="1176" t="s">
        <v>1512</v>
      </c>
      <c r="AZ21" s="1176" t="s">
        <v>1523</v>
      </c>
      <c r="BB21" s="1176" t="s">
        <v>1524</v>
      </c>
      <c r="BC21" s="1176" t="s">
        <v>1328</v>
      </c>
      <c r="BE21" s="1176">
        <v>2019</v>
      </c>
      <c r="BH21" s="1124" t="s">
        <v>1448</v>
      </c>
      <c r="BJ21" s="1124" t="s">
        <v>1384</v>
      </c>
      <c r="BL21" s="1124" t="s">
        <v>1384</v>
      </c>
      <c r="BQ21" s="1337">
        <v>4190066</v>
      </c>
      <c r="BR21" s="1124" t="s">
        <v>1525</v>
      </c>
      <c r="BS21" s="1485"/>
      <c r="BT21" s="1337">
        <v>4189673</v>
      </c>
      <c r="BU21" s="1124" t="s">
        <v>1526</v>
      </c>
      <c r="BV21" s="1126"/>
      <c r="BW21" s="1751">
        <v>4189707</v>
      </c>
      <c r="BX21" s="1749" t="s">
        <v>1527</v>
      </c>
      <c r="BZ21" s="1337">
        <v>4189712</v>
      </c>
      <c r="CA21" s="1124" t="s">
        <v>1528</v>
      </c>
      <c r="CC21" s="1337">
        <v>4189710</v>
      </c>
      <c r="CD21" s="1124" t="s">
        <v>1529</v>
      </c>
    </row>
    <row customHeight="1" ht="21">
      <c r="A22" s="1130" t="s">
        <v>1530</v>
      </c>
      <c r="B22" s="1131">
        <v>2020</v>
      </c>
      <c r="N22" s="1214" t="s">
        <v>1531</v>
      </c>
      <c r="AW22" s="1176" t="s">
        <v>1521</v>
      </c>
      <c r="AX22" s="1176" t="s">
        <v>1521</v>
      </c>
      <c r="AZ22" s="1176" t="s">
        <v>1532</v>
      </c>
      <c r="BB22" s="1176" t="s">
        <v>1533</v>
      </c>
      <c r="BC22" s="1176" t="s">
        <v>1328</v>
      </c>
      <c r="BE22" s="1176">
        <v>2020</v>
      </c>
      <c r="BH22" s="1124" t="s">
        <v>1455</v>
      </c>
      <c r="BJ22" s="1124" t="s">
        <v>1400</v>
      </c>
      <c r="BL22" s="1124" t="s">
        <v>1400</v>
      </c>
      <c r="BQ22" s="1337">
        <v>4190067</v>
      </c>
      <c r="BR22" s="1124" t="s">
        <v>1534</v>
      </c>
      <c r="BS22" s="1485"/>
      <c r="BT22" s="1337">
        <v>4189674</v>
      </c>
      <c r="BU22" s="1124" t="s">
        <v>1535</v>
      </c>
      <c r="BV22" s="1126"/>
      <c r="BW22" s="1126"/>
      <c r="CC22" s="1337">
        <v>4189711</v>
      </c>
      <c r="CD22" s="1124" t="s">
        <v>298</v>
      </c>
    </row>
    <row customHeight="1" ht="21">
      <c r="A23" s="1130" t="s">
        <v>1536</v>
      </c>
      <c r="B23" s="1131">
        <v>2021</v>
      </c>
      <c r="AW23" s="1176" t="s">
        <v>1537</v>
      </c>
      <c r="AX23" s="1176" t="s">
        <v>1537</v>
      </c>
      <c r="AZ23" s="1176" t="s">
        <v>1538</v>
      </c>
      <c r="BB23" s="1176" t="s">
        <v>1539</v>
      </c>
      <c r="BC23" s="1176" t="s">
        <v>1239</v>
      </c>
      <c r="BE23" s="1176">
        <v>2021</v>
      </c>
      <c r="BH23" s="1124" t="s">
        <v>1463</v>
      </c>
      <c r="BJ23" s="1124" t="s">
        <v>1416</v>
      </c>
      <c r="BL23" s="1124" t="s">
        <v>1416</v>
      </c>
      <c r="BQ23" s="1337">
        <v>4190068</v>
      </c>
      <c r="BR23" s="1124" t="s">
        <v>1540</v>
      </c>
      <c r="BS23" s="1485"/>
      <c r="BT23" s="1337">
        <v>4189675</v>
      </c>
      <c r="BU23" s="1124" t="s">
        <v>1541</v>
      </c>
      <c r="BV23" s="1126"/>
      <c r="BW23" s="1126"/>
      <c r="CC23" s="1337">
        <v>5110778</v>
      </c>
      <c r="CD23" s="1124" t="s">
        <v>1542</v>
      </c>
    </row>
    <row customHeight="1" ht="21">
      <c r="A24" s="1130" t="s">
        <v>1543</v>
      </c>
      <c r="B24" s="1131">
        <v>2022</v>
      </c>
      <c r="AW24" s="1176" t="s">
        <v>1544</v>
      </c>
      <c r="AX24" s="1176" t="s">
        <v>1544</v>
      </c>
      <c r="AZ24" s="1176" t="s">
        <v>1545</v>
      </c>
      <c r="BB24" s="1176" t="s">
        <v>1546</v>
      </c>
      <c r="BC24" s="1176" t="s">
        <v>1547</v>
      </c>
      <c r="BE24" s="1176">
        <v>2022</v>
      </c>
      <c r="BH24" s="1124" t="s">
        <v>1472</v>
      </c>
      <c r="BJ24" s="1124" t="s">
        <v>1430</v>
      </c>
      <c r="BL24" s="1124" t="s">
        <v>1430</v>
      </c>
      <c r="BQ24" s="1337">
        <v>4190069</v>
      </c>
      <c r="BR24" s="1124" t="s">
        <v>1548</v>
      </c>
      <c r="BS24" s="1485"/>
      <c r="BT24" s="1337">
        <v>4189676</v>
      </c>
      <c r="BU24" s="1124" t="s">
        <v>1549</v>
      </c>
      <c r="BV24" s="1126"/>
      <c r="BW24" s="1126"/>
      <c r="CC24" s="1337">
        <v>25575374</v>
      </c>
      <c r="CD24" s="1124" t="s">
        <v>1550</v>
      </c>
    </row>
    <row customHeight="1" ht="11.25">
      <c r="A25" s="1130" t="s">
        <v>1551</v>
      </c>
      <c r="B25" s="1131">
        <v>2023</v>
      </c>
      <c r="AW25" s="1176" t="s">
        <v>1552</v>
      </c>
      <c r="AX25" s="1176" t="s">
        <v>1552</v>
      </c>
      <c r="AZ25" s="1176" t="s">
        <v>1553</v>
      </c>
      <c r="BB25" s="1176" t="s">
        <v>1554</v>
      </c>
      <c r="BC25" s="1176" t="s">
        <v>1547</v>
      </c>
      <c r="BE25" s="1176">
        <v>2023</v>
      </c>
      <c r="BH25" s="1124" t="s">
        <v>1479</v>
      </c>
      <c r="BJ25" s="1124" t="s">
        <v>1504</v>
      </c>
      <c r="BL25" s="1124" t="s">
        <v>1504</v>
      </c>
      <c r="BQ25" s="1337">
        <v>4190070</v>
      </c>
      <c r="BR25" s="1124" t="s">
        <v>1555</v>
      </c>
      <c r="BS25" s="1485"/>
      <c r="BT25" s="1337">
        <v>4189677</v>
      </c>
      <c r="BU25" s="1124" t="s">
        <v>1556</v>
      </c>
      <c r="BV25" s="1126"/>
      <c r="BW25" s="1126"/>
    </row>
    <row customHeight="1" ht="11.25">
      <c r="A26" s="1130" t="s">
        <v>1557</v>
      </c>
      <c r="B26" s="1131">
        <v>2024</v>
      </c>
      <c r="J26" s="1787" t="s">
        <v>1558</v>
      </c>
      <c r="AX26" s="1176" t="s">
        <v>1559</v>
      </c>
      <c r="AZ26" s="1176" t="s">
        <v>1423</v>
      </c>
      <c r="BB26" s="1176" t="s">
        <v>1560</v>
      </c>
      <c r="BC26" s="1176" t="s">
        <v>1547</v>
      </c>
      <c r="BE26" s="1176">
        <v>2024</v>
      </c>
      <c r="BH26" s="1124" t="s">
        <v>1490</v>
      </c>
      <c r="BJ26" s="1124" t="s">
        <v>1441</v>
      </c>
      <c r="BL26" s="1124" t="s">
        <v>1441</v>
      </c>
      <c r="BQ26" s="1337">
        <v>4190071</v>
      </c>
      <c r="BR26" s="1124" t="s">
        <v>1561</v>
      </c>
      <c r="BS26" s="1485"/>
      <c r="BV26" s="1126"/>
      <c r="BW26" s="1126"/>
    </row>
    <row customHeight="1" ht="11.25">
      <c r="A27" s="1130" t="s">
        <v>1562</v>
      </c>
      <c r="B27" s="1131">
        <v>2025</v>
      </c>
      <c r="J27" s="232" t="s">
        <v>450</v>
      </c>
      <c r="AX27" s="1176" t="s">
        <v>1563</v>
      </c>
      <c r="BB27" s="1176" t="s">
        <v>1564</v>
      </c>
      <c r="BC27" s="1176" t="s">
        <v>1547</v>
      </c>
      <c r="BE27" s="1176">
        <v>2025</v>
      </c>
      <c r="BH27" s="1126" t="s">
        <v>28</v>
      </c>
      <c r="BJ27" s="1124" t="s">
        <v>1448</v>
      </c>
      <c r="BL27" s="1124" t="s">
        <v>1448</v>
      </c>
      <c r="BN27" s="1126" t="s">
        <v>28</v>
      </c>
      <c r="BQ27" s="1337">
        <v>4190072</v>
      </c>
      <c r="BR27" s="1124" t="s">
        <v>1565</v>
      </c>
      <c r="BS27" s="1485"/>
      <c r="BV27" s="1126"/>
      <c r="BW27" s="1126"/>
    </row>
    <row customHeight="1" ht="11.25">
      <c r="A28" s="1130" t="s">
        <v>1566</v>
      </c>
      <c r="D28" s="1157"/>
      <c r="E28" s="1158"/>
      <c r="F28" s="1158"/>
      <c r="H28" s="1159" t="s">
        <v>1567</v>
      </c>
      <c r="AX28" s="1176" t="s">
        <v>1568</v>
      </c>
      <c r="AZ28" s="1123" t="s">
        <v>1569</v>
      </c>
      <c r="BB28" s="1176" t="s">
        <v>1570</v>
      </c>
      <c r="BC28" s="1176" t="s">
        <v>1571</v>
      </c>
      <c r="BE28" s="1176">
        <v>2026</v>
      </c>
      <c r="BH28" s="1126" t="s">
        <v>28</v>
      </c>
      <c r="BJ28" s="1124" t="s">
        <v>1455</v>
      </c>
      <c r="BL28" s="1124" t="s">
        <v>1455</v>
      </c>
      <c r="BN28" s="1126" t="s">
        <v>28</v>
      </c>
      <c r="BQ28" s="1337">
        <v>4190073</v>
      </c>
      <c r="BR28" s="1124" t="s">
        <v>1572</v>
      </c>
      <c r="BS28" s="1485"/>
      <c r="BV28" s="1126"/>
      <c r="BW28" s="1126"/>
    </row>
    <row customHeight="1" ht="11.25">
      <c r="A29" s="1130" t="s">
        <v>1573</v>
      </c>
      <c r="D29" s="1160" t="s">
        <v>1574</v>
      </c>
      <c r="E29" s="1161" t="str">
        <f>IF(TEMPLATE_GROUP="","",INDEX(StartDateList,MATCH(TEMPLATE_GROUP,CodeTemplateList,0),1))</f>
        <v>01.01.2025</v>
      </c>
      <c r="F29" s="1161" t="str">
        <f>IF(TEMPLATE_GROUP="","",INDEX(EndDateList,MATCH(TEMPLATE_GROUP,CodeTemplateList,0),1))</f>
        <v>31.12.2028</v>
      </c>
      <c r="H29" s="1162" t="s">
        <v>1575</v>
      </c>
      <c r="AX29" s="1176" t="s">
        <v>1576</v>
      </c>
      <c r="AZ29" s="1176" t="s">
        <v>1224</v>
      </c>
      <c r="BB29" s="1176" t="s">
        <v>1423</v>
      </c>
      <c r="BC29" s="1147"/>
      <c r="BE29" s="1176">
        <v>2027</v>
      </c>
      <c r="BJ29" s="1124" t="s">
        <v>1463</v>
      </c>
      <c r="BL29" s="1124" t="s">
        <v>1463</v>
      </c>
    </row>
    <row customHeight="1" ht="11.25">
      <c r="A30" s="1130" t="s">
        <v>1577</v>
      </c>
      <c r="D30" s="1163"/>
      <c r="E30" s="1164"/>
      <c r="F30" s="1164"/>
      <c r="AX30" s="1176" t="s">
        <v>1578</v>
      </c>
      <c r="AZ30" s="1176" t="s">
        <v>1250</v>
      </c>
      <c r="BE30" s="1176">
        <v>2028</v>
      </c>
      <c r="BJ30" s="1124" t="s">
        <v>1579</v>
      </c>
      <c r="BL30" s="1124" t="s">
        <v>1579</v>
      </c>
    </row>
    <row customHeight="1" ht="12.75">
      <c r="A31" s="1130" t="s">
        <v>1580</v>
      </c>
      <c r="D31" s="1157"/>
      <c r="E31" s="1158"/>
      <c r="F31" s="1158"/>
      <c r="H31" s="1165"/>
      <c r="AX31" s="1176" t="s">
        <v>1581</v>
      </c>
      <c r="AZ31" s="1176" t="s">
        <v>455</v>
      </c>
      <c r="BE31" s="1176">
        <v>2029</v>
      </c>
      <c r="BJ31" s="1124" t="s">
        <v>1582</v>
      </c>
      <c r="BL31" s="1124" t="s">
        <v>1582</v>
      </c>
    </row>
    <row customHeight="1" ht="11.25">
      <c r="A32" s="1130" t="s">
        <v>1583</v>
      </c>
      <c r="D32" s="1160" t="s">
        <v>1584</v>
      </c>
      <c r="E32" s="1161" t="str">
        <f>IF(TEMPLATE_GROUP="","",INDEX(StartDateList,MATCH(TEMPLATE_GROUP,CodeTemplateList,0),1))</f>
        <v>01.01.2025</v>
      </c>
      <c r="F32" s="1161" t="str">
        <f>IF(TEMPLATE_GROUP="","",INDEX(EndDateList,MATCH(TEMPLATE_GROUP,CodeTemplateList,0),1))</f>
        <v>31.12.2028</v>
      </c>
      <c r="H32" s="1166" t="s">
        <v>1585</v>
      </c>
      <c r="O32" s="1130" t="s">
        <v>454</v>
      </c>
      <c r="AX32" s="1176" t="s">
        <v>1586</v>
      </c>
      <c r="AZ32" s="1176" t="s">
        <v>453</v>
      </c>
      <c r="BE32" s="1176">
        <v>2030</v>
      </c>
      <c r="BJ32" s="1124" t="s">
        <v>1472</v>
      </c>
      <c r="BL32" s="1124" t="s">
        <v>1472</v>
      </c>
    </row>
    <row customHeight="1" ht="11.25">
      <c r="A33" s="1130" t="s">
        <v>1587</v>
      </c>
      <c r="O33" s="1130" t="s">
        <v>1247</v>
      </c>
      <c r="AX33" s="1176" t="s">
        <v>1588</v>
      </c>
      <c r="AZ33" s="1176" t="s">
        <v>452</v>
      </c>
      <c r="BE33" s="1176">
        <v>2031</v>
      </c>
      <c r="BJ33" s="1124" t="s">
        <v>1479</v>
      </c>
      <c r="BL33" s="1124" t="s">
        <v>1479</v>
      </c>
    </row>
    <row customHeight="1" ht="11.25">
      <c r="A34" s="1130" t="s">
        <v>1589</v>
      </c>
      <c r="O34" s="1130" t="s">
        <v>1282</v>
      </c>
      <c r="AX34" s="1176" t="s">
        <v>1590</v>
      </c>
      <c r="BE34" s="1176">
        <v>2032</v>
      </c>
      <c r="BJ34" s="1124" t="s">
        <v>1490</v>
      </c>
      <c r="BL34" s="1124" t="s">
        <v>1490</v>
      </c>
    </row>
    <row customHeight="1" ht="11.25">
      <c r="A35" s="1130" t="s">
        <v>1591</v>
      </c>
      <c r="O35" s="1130" t="s">
        <v>1315</v>
      </c>
      <c r="AX35" s="1176" t="s">
        <v>1592</v>
      </c>
      <c r="AZ35" s="1123" t="s">
        <v>1593</v>
      </c>
      <c r="BE35" s="1176">
        <v>2033</v>
      </c>
      <c r="BL35" s="1124" t="s">
        <v>1594</v>
      </c>
    </row>
    <row customHeight="1" ht="11.25">
      <c r="A36" s="1926" t="s">
        <v>1595</v>
      </c>
      <c r="D36" s="1167" t="s">
        <v>1596</v>
      </c>
      <c r="E36" s="1168" t="s">
        <v>813</v>
      </c>
      <c r="F36" s="1169" t="str">
        <f>INDEX(E37:E41,MATCH(TEMPLATE_SPHERE,F37:F41,0))</f>
        <v>теплоснабжения</v>
      </c>
      <c r="G36" s="1169" t="str">
        <f>INDEX(G37:G41,MATCH(TEMPLATE_SPHERE,F37:F41,0))</f>
        <v>теплоснабжение</v>
      </c>
      <c r="O36" s="1130" t="s">
        <v>1339</v>
      </c>
      <c r="AX36" s="1176" t="s">
        <v>1597</v>
      </c>
      <c r="AZ36" s="1176" t="s">
        <v>452</v>
      </c>
      <c r="BE36" s="1176">
        <v>2034</v>
      </c>
      <c r="BL36" s="1124" t="s">
        <v>1598</v>
      </c>
    </row>
    <row customHeight="1" ht="11.25">
      <c r="A37" s="1130" t="s">
        <v>1599</v>
      </c>
      <c r="E37" s="463" t="s">
        <v>1600</v>
      </c>
      <c r="F37" s="1170" t="s">
        <v>813</v>
      </c>
      <c r="G37" s="463" t="s">
        <v>1601</v>
      </c>
      <c r="O37" s="1130" t="s">
        <v>1358</v>
      </c>
      <c r="AX37" s="1176" t="s">
        <v>1602</v>
      </c>
      <c r="AZ37" s="1176" t="s">
        <v>1249</v>
      </c>
      <c r="BE37" s="1176">
        <v>2035</v>
      </c>
    </row>
    <row customHeight="1" ht="11.25">
      <c r="A38" s="1130" t="s">
        <v>1603</v>
      </c>
      <c r="E38" s="463" t="s">
        <v>1604</v>
      </c>
      <c r="F38" s="1171" t="s">
        <v>859</v>
      </c>
      <c r="G38" s="463" t="s">
        <v>1605</v>
      </c>
      <c r="O38" s="1130" t="s">
        <v>1375</v>
      </c>
      <c r="AX38" s="1176" t="s">
        <v>1606</v>
      </c>
      <c r="AZ38" s="1176" t="s">
        <v>1283</v>
      </c>
      <c r="BE38" s="1176">
        <v>2036</v>
      </c>
      <c r="BH38" s="1123" t="s">
        <v>1607</v>
      </c>
      <c r="BJ38" s="1123" t="s">
        <v>1608</v>
      </c>
      <c r="BL38" s="1123" t="s">
        <v>1609</v>
      </c>
      <c r="BN38" s="1123" t="s">
        <v>1610</v>
      </c>
    </row>
    <row customHeight="1" ht="11.25">
      <c r="A39" s="1130" t="s">
        <v>1611</v>
      </c>
      <c r="E39" s="463" t="s">
        <v>1612</v>
      </c>
      <c r="F39" s="1171" t="s">
        <v>912</v>
      </c>
      <c r="G39" s="463" t="s">
        <v>1613</v>
      </c>
      <c r="O39" s="1130" t="s">
        <v>1391</v>
      </c>
      <c r="AX39" s="1176" t="s">
        <v>1614</v>
      </c>
      <c r="AZ39" s="1176" t="s">
        <v>1316</v>
      </c>
      <c r="BE39" s="1176">
        <v>2037</v>
      </c>
      <c r="BH39" s="1124" t="s">
        <v>1615</v>
      </c>
      <c r="BJ39" s="1273" t="s">
        <v>1615</v>
      </c>
      <c r="BL39" s="1273" t="s">
        <v>1615</v>
      </c>
      <c r="BN39" s="1124" t="s">
        <v>1616</v>
      </c>
    </row>
    <row customHeight="1" ht="11.25">
      <c r="A40" s="1130" t="s">
        <v>1617</v>
      </c>
      <c r="E40" s="463" t="s">
        <v>1618</v>
      </c>
      <c r="F40" s="1171" t="s">
        <v>899</v>
      </c>
      <c r="G40" s="463" t="s">
        <v>1619</v>
      </c>
      <c r="O40" s="1130" t="s">
        <v>1407</v>
      </c>
      <c r="AX40" s="1176" t="s">
        <v>1620</v>
      </c>
      <c r="BE40" s="1176">
        <v>2038</v>
      </c>
      <c r="BH40" s="1124" t="s">
        <v>1621</v>
      </c>
      <c r="BJ40" s="1273" t="s">
        <v>1032</v>
      </c>
      <c r="BL40" s="1273" t="s">
        <v>1032</v>
      </c>
      <c r="BN40" s="1124" t="s">
        <v>1066</v>
      </c>
    </row>
    <row customHeight="1" ht="11.25">
      <c r="A41" s="1130" t="s">
        <v>1622</v>
      </c>
      <c r="E41" s="463" t="s">
        <v>1623</v>
      </c>
      <c r="F41" s="1171" t="s">
        <v>1624</v>
      </c>
      <c r="G41" s="463" t="s">
        <v>1623</v>
      </c>
      <c r="O41" s="1130" t="s">
        <v>1423</v>
      </c>
      <c r="AX41" s="1176" t="s">
        <v>1625</v>
      </c>
      <c r="AZ41" s="1123" t="s">
        <v>1626</v>
      </c>
      <c r="BE41" s="1176">
        <v>2039</v>
      </c>
      <c r="BH41" s="1124" t="s">
        <v>1627</v>
      </c>
      <c r="BJ41" s="1273" t="s">
        <v>1028</v>
      </c>
      <c r="BL41" s="1273" t="s">
        <v>1028</v>
      </c>
      <c r="BN41" s="1124" t="s">
        <v>1053</v>
      </c>
    </row>
    <row customHeight="1" ht="11.25">
      <c r="A42" s="1130" t="s">
        <v>1628</v>
      </c>
      <c r="AX42" s="1176" t="s">
        <v>1629</v>
      </c>
      <c r="AZ42" s="1176" t="s">
        <v>454</v>
      </c>
      <c r="BE42" s="1176">
        <v>2040</v>
      </c>
      <c r="BH42" s="1124" t="s">
        <v>1050</v>
      </c>
      <c r="BJ42" s="1273" t="s">
        <v>1030</v>
      </c>
      <c r="BL42" s="1273" t="s">
        <v>1030</v>
      </c>
      <c r="BN42" s="1124" t="s">
        <v>1630</v>
      </c>
    </row>
    <row customHeight="1" ht="11.25">
      <c r="A43" s="1130" t="s">
        <v>1631</v>
      </c>
      <c r="AX43" s="1176" t="s">
        <v>1632</v>
      </c>
      <c r="AZ43" s="1176" t="s">
        <v>1247</v>
      </c>
      <c r="BE43" s="1176">
        <v>2041</v>
      </c>
      <c r="BH43" s="1124" t="s">
        <v>1633</v>
      </c>
      <c r="BJ43" s="1273" t="s">
        <v>1627</v>
      </c>
      <c r="BL43" s="1273" t="s">
        <v>1627</v>
      </c>
      <c r="BN43" s="1124" t="s">
        <v>1634</v>
      </c>
    </row>
    <row customHeight="1" ht="11.25">
      <c r="A44" s="1130" t="s">
        <v>1635</v>
      </c>
      <c r="G44" s="1150">
        <f>YEAR(TODAY())</f>
        <v>2024</v>
      </c>
      <c r="I44" s="855" t="s">
        <v>1636</v>
      </c>
      <c r="J44" s="1145" t="s">
        <v>1637</v>
      </c>
      <c r="K44" s="1145" t="s">
        <v>1638</v>
      </c>
      <c r="AX44" s="1176" t="s">
        <v>1639</v>
      </c>
      <c r="AZ44" s="1176" t="s">
        <v>1282</v>
      </c>
      <c r="BE44" s="1176">
        <v>2042</v>
      </c>
      <c r="BH44" s="1124" t="s">
        <v>1640</v>
      </c>
      <c r="BJ44" s="1273" t="s">
        <v>1050</v>
      </c>
      <c r="BL44" s="1273" t="s">
        <v>1050</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1315</v>
      </c>
      <c r="BE45" s="1176">
        <v>2043</v>
      </c>
      <c r="BH45" s="1124" t="s">
        <v>1649</v>
      </c>
      <c r="BJ45" s="1273" t="s">
        <v>1044</v>
      </c>
      <c r="BL45" s="1273" t="s">
        <v>1044</v>
      </c>
      <c r="BN45" s="1124" t="s">
        <v>1650</v>
      </c>
    </row>
    <row customHeight="1" ht="11.25">
      <c r="A46" s="1130" t="s">
        <v>1651</v>
      </c>
      <c r="E46" s="463" t="s">
        <v>26</v>
      </c>
      <c r="F46" s="1170" t="s">
        <v>1652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1653</v>
      </c>
      <c r="AZ46" s="1176" t="s">
        <v>1339</v>
      </c>
      <c r="BE46" s="1176">
        <v>2044</v>
      </c>
      <c r="BH46" s="1124" t="s">
        <v>1053</v>
      </c>
      <c r="BJ46" s="1273" t="s">
        <v>1034</v>
      </c>
      <c r="BL46" s="1273" t="s">
        <v>1034</v>
      </c>
      <c r="BN46" s="1124" t="s">
        <v>1654</v>
      </c>
    </row>
    <row customHeight="1" ht="11.25">
      <c r="A47" s="1130" t="s">
        <v>1655</v>
      </c>
      <c r="E47" s="463" t="s">
        <v>33</v>
      </c>
      <c r="F47" s="1171" t="s">
        <v>1656</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1657</v>
      </c>
      <c r="AZ47" s="1176" t="s">
        <v>1358</v>
      </c>
      <c r="BE47" s="1176">
        <v>2045</v>
      </c>
      <c r="BH47" s="1124" t="s">
        <v>1630</v>
      </c>
      <c r="BJ47" s="1273" t="s">
        <v>1036</v>
      </c>
      <c r="BL47" s="1273" t="s">
        <v>1036</v>
      </c>
      <c r="BN47" s="1124" t="s">
        <v>1658</v>
      </c>
    </row>
    <row customHeight="1" ht="11.25">
      <c r="A48" s="1130" t="s">
        <v>1659</v>
      </c>
      <c r="E48" s="463" t="s">
        <v>1660</v>
      </c>
      <c r="F48" s="1171" t="s">
        <v>1661</v>
      </c>
      <c r="G48" s="1172" t="str">
        <f>_xlfn.IFERROR(IF(f_year="","01.01."&amp;CURRENT_YEAR,"01.01."&amp;f_year),"01.01."&amp;CURRENT_YEAR)</f>
        <v>01.01.2024</v>
      </c>
      <c r="H48" s="1172" t="str">
        <f>_xlfn.IFERROR(IF(f_year="","31.12."&amp;CURRENT_YEAR,"31.12."&amp;f_year),"31.12."&amp;CURRENT_YEAR)</f>
        <v>31.12.2024</v>
      </c>
      <c r="I48" s="1798">
        <f>IF(f_year="",TRUE,FALSE)</f>
        <v>1</v>
      </c>
      <c r="J48" s="1801" t="s">
        <v>1662</v>
      </c>
      <c r="K48" s="1802"/>
      <c r="AX48" s="1176" t="s">
        <v>1663</v>
      </c>
      <c r="AZ48" s="1176" t="s">
        <v>1375</v>
      </c>
      <c r="BE48" s="1176">
        <v>2046</v>
      </c>
      <c r="BH48" s="1124" t="s">
        <v>1634</v>
      </c>
      <c r="BJ48" s="1273" t="s">
        <v>1038</v>
      </c>
      <c r="BL48" s="1273" t="s">
        <v>1038</v>
      </c>
      <c r="BN48" s="1124" t="s">
        <v>1664</v>
      </c>
    </row>
    <row customHeight="1" ht="11.25">
      <c r="A49" s="1130" t="s">
        <v>1665</v>
      </c>
      <c r="E49" s="463" t="s">
        <v>1666</v>
      </c>
      <c r="F49" s="1171" t="s">
        <v>1667</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1668</v>
      </c>
      <c r="AZ49" s="1176" t="s">
        <v>1391</v>
      </c>
      <c r="BE49" s="1176">
        <v>2047</v>
      </c>
      <c r="BH49" s="1124" t="s">
        <v>1054</v>
      </c>
      <c r="BJ49" s="1273" t="s">
        <v>1040</v>
      </c>
      <c r="BL49" s="1273" t="s">
        <v>1040</v>
      </c>
    </row>
    <row customHeight="1" ht="11.25">
      <c r="A50" s="1130" t="s">
        <v>1669</v>
      </c>
      <c r="E50" s="463" t="s">
        <v>1670</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1671</v>
      </c>
      <c r="AZ50" s="1176" t="s">
        <v>1407</v>
      </c>
      <c r="BE50" s="1176">
        <v>2048</v>
      </c>
      <c r="BH50" s="1124" t="s">
        <v>1641</v>
      </c>
      <c r="BJ50" s="1273" t="s">
        <v>1042</v>
      </c>
      <c r="BL50" s="1273" t="s">
        <v>1042</v>
      </c>
    </row>
    <row customHeight="1" ht="11.25">
      <c r="A51" s="1130" t="s">
        <v>1672</v>
      </c>
      <c r="E51" s="463" t="s">
        <v>1673</v>
      </c>
      <c r="F51" s="1171" t="s">
        <v>1644</v>
      </c>
      <c r="G51" s="1172" t="str">
        <f>_xlfn.IFERROR(IF(TITLE_PERIOD_START="","01.01."&amp;CURRENT_YEAR,"01.01."&amp;YEAR(TITLE_PERIOD_START)),"01.01."&amp;CURRENT_YEAR)</f>
        <v>01.01.2025</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1423</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01.01.2025</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1679</v>
      </c>
      <c r="AZ52" s="1176" t="s">
        <v>452</v>
      </c>
      <c r="BE52" s="1176">
        <v>2050</v>
      </c>
      <c r="BH52" s="1124" t="s">
        <v>1654</v>
      </c>
      <c r="BJ52" s="1273" t="s">
        <v>1053</v>
      </c>
      <c r="BL52" s="1273" t="s">
        <v>1053</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1682</v>
      </c>
      <c r="K53" s="1802"/>
      <c r="AX53" s="1176" t="s">
        <v>1683</v>
      </c>
      <c r="BE53" s="1176">
        <v>2051</v>
      </c>
      <c r="BH53" s="1124" t="s">
        <v>1658</v>
      </c>
      <c r="BJ53" s="1273" t="s">
        <v>1630</v>
      </c>
      <c r="BL53" s="1273" t="s">
        <v>1630</v>
      </c>
    </row>
    <row customHeight="1" ht="11.25">
      <c r="A54" s="1130" t="s">
        <v>1684</v>
      </c>
      <c r="AX54" s="1176" t="s">
        <v>1685</v>
      </c>
      <c r="AZ54" s="1123" t="s">
        <v>1686</v>
      </c>
      <c r="BE54" s="1176">
        <v>2052</v>
      </c>
      <c r="BH54" s="1124" t="s">
        <v>1664</v>
      </c>
      <c r="BJ54" s="1273" t="s">
        <v>1634</v>
      </c>
      <c r="BL54" s="1273" t="s">
        <v>1634</v>
      </c>
    </row>
    <row customHeight="1" ht="11.25">
      <c r="A55" s="1130" t="s">
        <v>1687</v>
      </c>
      <c r="AX55" s="1176" t="s">
        <v>1688</v>
      </c>
      <c r="AZ55" s="1176" t="s">
        <v>1225</v>
      </c>
      <c r="BE55" s="1176">
        <v>2053</v>
      </c>
      <c r="BH55" s="1126" t="s">
        <v>28</v>
      </c>
      <c r="BJ55" s="1273" t="s">
        <v>1054</v>
      </c>
      <c r="BL55" s="1273" t="s">
        <v>1054</v>
      </c>
    </row>
    <row customHeight="1" ht="11.25">
      <c r="A56" s="1130" t="s">
        <v>1689</v>
      </c>
      <c r="D56" s="1174" t="s">
        <v>1690</v>
      </c>
      <c r="E56" s="1151" t="s">
        <v>111</v>
      </c>
      <c r="F56" s="1130" t="s">
        <v>1691</v>
      </c>
      <c r="AX56" s="1176" t="s">
        <v>1692</v>
      </c>
      <c r="AZ56" s="1176" t="s">
        <v>1251</v>
      </c>
      <c r="BE56" s="1176">
        <v>2054</v>
      </c>
      <c r="BH56" s="1126" t="s">
        <v>28</v>
      </c>
      <c r="BJ56" s="1273" t="s">
        <v>1641</v>
      </c>
      <c r="BL56" s="1273" t="s">
        <v>1641</v>
      </c>
    </row>
    <row customHeight="1" ht="11.25">
      <c r="A57" s="1130" t="s">
        <v>1693</v>
      </c>
      <c r="D57" s="1174" t="s">
        <v>1694</v>
      </c>
      <c r="E57" s="1151" t="s">
        <v>111</v>
      </c>
      <c r="F57" s="1130" t="s">
        <v>1691</v>
      </c>
      <c r="AX57" s="1176" t="s">
        <v>1695</v>
      </c>
      <c r="AZ57" s="1176" t="s">
        <v>1285</v>
      </c>
      <c r="BE57" s="1176">
        <v>2055</v>
      </c>
      <c r="BJ57" s="1273" t="s">
        <v>1650</v>
      </c>
      <c r="BL57" s="1273" t="s">
        <v>1650</v>
      </c>
    </row>
    <row customHeight="1" ht="11.25">
      <c r="A58" s="1130" t="s">
        <v>1696</v>
      </c>
      <c r="D58" s="1174" t="s">
        <v>1697</v>
      </c>
      <c r="E58" s="1151" t="s">
        <v>111</v>
      </c>
      <c r="F58" s="1130" t="s">
        <v>1691</v>
      </c>
      <c r="AX58" s="1176" t="s">
        <v>1698</v>
      </c>
      <c r="BE58" s="1176">
        <v>2056</v>
      </c>
      <c r="BJ58" s="1273" t="s">
        <v>1654</v>
      </c>
      <c r="BL58" s="1273" t="s">
        <v>1654</v>
      </c>
    </row>
    <row customHeight="1" ht="11.25">
      <c r="A59" s="1130" t="s">
        <v>1699</v>
      </c>
      <c r="D59" s="1174" t="s">
        <v>131</v>
      </c>
      <c r="E59" s="1151" t="s">
        <v>1586</v>
      </c>
      <c r="F59" s="1130" t="s">
        <v>1700</v>
      </c>
      <c r="AX59" s="1176" t="s">
        <v>1701</v>
      </c>
      <c r="AZ59" s="1123" t="s">
        <v>1702</v>
      </c>
      <c r="BE59" s="1176">
        <v>2057</v>
      </c>
      <c r="BJ59" s="1273" t="s">
        <v>1658</v>
      </c>
      <c r="BL59" s="1273" t="s">
        <v>1658</v>
      </c>
    </row>
    <row customHeight="1" ht="11.25">
      <c r="A60" s="1130" t="s">
        <v>1703</v>
      </c>
      <c r="D60" s="1174" t="s">
        <v>1704</v>
      </c>
      <c r="E60" s="1151" t="s">
        <v>1586</v>
      </c>
      <c r="F60" s="1130" t="s">
        <v>1700</v>
      </c>
      <c r="AX60" s="1176" t="s">
        <v>1705</v>
      </c>
      <c r="AZ60" s="1176" t="s">
        <v>1226</v>
      </c>
      <c r="BE60" s="1176">
        <v>2058</v>
      </c>
      <c r="BJ60" s="1273" t="s">
        <v>1664</v>
      </c>
      <c r="BL60" s="1273" t="s">
        <v>1664</v>
      </c>
    </row>
    <row customHeight="1" ht="11.25">
      <c r="A61" s="1130" t="s">
        <v>1706</v>
      </c>
      <c r="D61" s="1174" t="s">
        <v>1707</v>
      </c>
      <c r="E61" s="1151" t="s">
        <v>1586</v>
      </c>
      <c r="F61" s="1130" t="s">
        <v>1700</v>
      </c>
      <c r="AX61" s="1176" t="s">
        <v>1708</v>
      </c>
      <c r="AZ61" s="1176" t="s">
        <v>1252</v>
      </c>
      <c r="BE61" s="1176">
        <v>2059</v>
      </c>
      <c r="BL61" s="1273" t="s">
        <v>1046</v>
      </c>
    </row>
    <row customHeight="1" ht="11.25">
      <c r="A62" s="1130" t="s">
        <v>1709</v>
      </c>
      <c r="D62" s="1174" t="s">
        <v>130</v>
      </c>
      <c r="E62" s="1151">
        <v>30</v>
      </c>
      <c r="F62" s="1130" t="s">
        <v>1700</v>
      </c>
      <c r="AZ62" s="1176" t="s">
        <v>1286</v>
      </c>
      <c r="BE62" s="1176">
        <v>2060</v>
      </c>
      <c r="BL62" s="1273" t="s">
        <v>1048</v>
      </c>
    </row>
    <row customHeight="1" ht="11.25">
      <c r="A63" s="1130" t="s">
        <v>1710</v>
      </c>
      <c r="D63" s="1174" t="s">
        <v>1711</v>
      </c>
      <c r="E63" s="1151">
        <v>30</v>
      </c>
      <c r="F63" s="1130" t="s">
        <v>1700</v>
      </c>
      <c r="AZ63" s="1176" t="s">
        <v>1317</v>
      </c>
      <c r="BE63" s="1176">
        <v>2061</v>
      </c>
    </row>
    <row customHeight="1" ht="11.25">
      <c r="A64" s="1130" t="s">
        <v>1712</v>
      </c>
      <c r="D64" s="1174" t="s">
        <v>1713</v>
      </c>
      <c r="E64" s="1151">
        <v>30</v>
      </c>
      <c r="F64" s="1130" t="s">
        <v>1700</v>
      </c>
      <c r="AZ64" s="1176" t="s">
        <v>1340</v>
      </c>
      <c r="BE64" s="1176">
        <v>2062</v>
      </c>
    </row>
    <row customHeight="1" ht="11.25">
      <c r="A65" s="1130" t="s">
        <v>1714</v>
      </c>
      <c r="D65" s="1130"/>
      <c r="BE65" s="1176">
        <v>2063</v>
      </c>
    </row>
    <row customHeight="1" ht="11.25">
      <c r="A66" s="1130" t="s">
        <v>1715</v>
      </c>
      <c r="AZ66" s="1123" t="s">
        <v>1716</v>
      </c>
      <c r="BE66" s="1176">
        <v>2064</v>
      </c>
    </row>
    <row customHeight="1" ht="11.25">
      <c r="A67" s="1130" t="s">
        <v>1717</v>
      </c>
      <c r="AZ67" s="1176" t="s">
        <v>1227</v>
      </c>
      <c r="BE67" s="1176">
        <v>2065</v>
      </c>
    </row>
    <row customHeight="1" ht="11.25">
      <c r="A68" s="1130" t="s">
        <v>1718</v>
      </c>
      <c r="AZ68" s="1176" t="s">
        <v>1253</v>
      </c>
      <c r="BE68" s="1176">
        <v>2066</v>
      </c>
      <c r="BH68" s="1123" t="s">
        <v>1719</v>
      </c>
      <c r="BJ68" s="1123" t="s">
        <v>1720</v>
      </c>
      <c r="BL68" s="1123" t="s">
        <v>1721</v>
      </c>
      <c r="BN68" s="1123" t="s">
        <v>1722</v>
      </c>
    </row>
    <row customHeight="1" ht="11.25">
      <c r="A69" s="1130" t="s">
        <v>1723</v>
      </c>
      <c r="AZ69" s="1176" t="s">
        <v>1287</v>
      </c>
      <c r="BE69" s="1176">
        <v>2067</v>
      </c>
      <c r="BH69" s="1124" t="s">
        <v>1724</v>
      </c>
      <c r="BI69" s="1173" t="s">
        <v>109</v>
      </c>
      <c r="BJ69" s="1124" t="s">
        <v>1725</v>
      </c>
      <c r="BK69" s="1173" t="s">
        <v>109</v>
      </c>
      <c r="BL69" s="1124" t="s">
        <v>1726</v>
      </c>
      <c r="BM69" s="1126" t="s">
        <v>109</v>
      </c>
      <c r="BN69" s="1124" t="s">
        <v>1727</v>
      </c>
    </row>
    <row customHeight="1" ht="11.25">
      <c r="A70" s="1130" t="s">
        <v>1728</v>
      </c>
      <c r="AZ70" s="1176" t="s">
        <v>1318</v>
      </c>
      <c r="BE70" s="1176">
        <v>2068</v>
      </c>
      <c r="BH70" s="1124" t="s">
        <v>1729</v>
      </c>
      <c r="BJ70" s="1124" t="s">
        <v>1730</v>
      </c>
      <c r="BL70" s="1124" t="s">
        <v>1731</v>
      </c>
      <c r="BN70" s="1124" t="s">
        <v>1732</v>
      </c>
    </row>
    <row customHeight="1" ht="11.25">
      <c r="A71" s="1130" t="s">
        <v>1733</v>
      </c>
      <c r="AZ71" s="1176" t="s">
        <v>1320</v>
      </c>
      <c r="BE71" s="1176">
        <v>2069</v>
      </c>
      <c r="BH71" s="1124" t="s">
        <v>1734</v>
      </c>
      <c r="BI71" s="1173" t="s">
        <v>90</v>
      </c>
      <c r="BJ71" s="1124" t="s">
        <v>1735</v>
      </c>
      <c r="BK71" s="1173" t="s">
        <v>90</v>
      </c>
      <c r="BL71" s="1124" t="s">
        <v>1736</v>
      </c>
      <c r="BM71" s="1126" t="s">
        <v>90</v>
      </c>
      <c r="BN71" s="1124" t="s">
        <v>1737</v>
      </c>
    </row>
    <row customHeight="1" ht="11.25">
      <c r="A72" s="1130" t="s">
        <v>1738</v>
      </c>
      <c r="AZ72" s="1176" t="s">
        <v>19</v>
      </c>
      <c r="BE72" s="1176">
        <v>2070</v>
      </c>
      <c r="BH72" s="1124" t="s">
        <v>1739</v>
      </c>
      <c r="BJ72" s="1124" t="s">
        <v>1739</v>
      </c>
      <c r="BL72" s="1124" t="s">
        <v>1739</v>
      </c>
      <c r="BN72" s="1124" t="s">
        <v>1740</v>
      </c>
    </row>
    <row customHeight="1" ht="11.25">
      <c r="A73" s="1130" t="s">
        <v>1741</v>
      </c>
      <c r="BH73" s="1124" t="s">
        <v>1742</v>
      </c>
      <c r="BI73" s="1173" t="s">
        <v>111</v>
      </c>
      <c r="BJ73" s="1124" t="s">
        <v>1743</v>
      </c>
      <c r="BK73" s="1173" t="s">
        <v>111</v>
      </c>
      <c r="BL73" s="1124" t="s">
        <v>1744</v>
      </c>
      <c r="BM73" s="1126" t="s">
        <v>111</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1236</v>
      </c>
      <c r="BH76" s="1124" t="s">
        <v>1755</v>
      </c>
      <c r="BJ76" s="1124" t="s">
        <v>1756</v>
      </c>
      <c r="BL76" s="1124" t="s">
        <v>1757</v>
      </c>
    </row>
    <row customHeight="1" ht="11.25">
      <c r="A77" s="1130" t="s">
        <v>1758</v>
      </c>
      <c r="AZ77" s="1176" t="s">
        <v>1262</v>
      </c>
    </row>
    <row customHeight="1" ht="11.25">
      <c r="A78" s="1130" t="s">
        <v>1759</v>
      </c>
      <c r="AZ78" s="1176" t="s">
        <v>1294</v>
      </c>
    </row>
    <row customHeight="1" ht="11.25">
      <c r="A79" s="1130" t="s">
        <v>1760</v>
      </c>
      <c r="AZ79" s="1176" t="s">
        <v>1324</v>
      </c>
      <c r="BH79" s="1123" t="s">
        <v>1761</v>
      </c>
      <c r="BJ79" s="1123" t="s">
        <v>1762</v>
      </c>
      <c r="BL79" s="1123" t="s">
        <v>1763</v>
      </c>
    </row>
    <row customHeight="1" ht="11.25">
      <c r="A80" s="1130" t="s">
        <v>1764</v>
      </c>
      <c r="AZ80" s="1176" t="s">
        <v>1345</v>
      </c>
      <c r="BH80" s="1124" t="s">
        <v>1765</v>
      </c>
      <c r="BJ80" s="1124" t="s">
        <v>1766</v>
      </c>
      <c r="BL80" s="1124" t="s">
        <v>1767</v>
      </c>
    </row>
    <row customHeight="1" ht="11.25">
      <c r="A81" s="1130" t="s">
        <v>1768</v>
      </c>
      <c r="AZ81" s="1176" t="s">
        <v>1362</v>
      </c>
      <c r="BH81" s="1124" t="s">
        <v>1769</v>
      </c>
      <c r="BJ81" s="1124" t="s">
        <v>1770</v>
      </c>
      <c r="BL81" s="1124" t="s">
        <v>1771</v>
      </c>
    </row>
    <row customHeight="1" ht="11.25">
      <c r="A82" s="1130" t="s">
        <v>1772</v>
      </c>
      <c r="AZ82" s="1176" t="s">
        <v>1377</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1024</v>
      </c>
    </row>
    <row customHeight="1" ht="11.25">
      <c r="A91" s="1130" t="s">
        <v>16</v>
      </c>
      <c r="AZ91" s="1176" t="s">
        <v>1060</v>
      </c>
      <c r="BH91" s="1123" t="s">
        <v>1801</v>
      </c>
      <c r="BJ91" s="1123" t="s">
        <v>1802</v>
      </c>
      <c r="BL91" s="1123" t="s">
        <v>1803</v>
      </c>
    </row>
    <row customHeight="1" ht="11.25">
      <c r="AZ92" s="1176" t="s">
        <v>1804</v>
      </c>
      <c r="BH92" s="1124" t="s">
        <v>1805</v>
      </c>
      <c r="BJ92" s="1124" t="s">
        <v>1806</v>
      </c>
      <c r="BL92" s="1124" t="s">
        <v>1807</v>
      </c>
    </row>
    <row customHeight="1" ht="11.25">
      <c r="AZ93" s="1176" t="s">
        <v>1808</v>
      </c>
      <c r="BH93" s="1124" t="s">
        <v>1809</v>
      </c>
      <c r="BJ93" s="1124" t="s">
        <v>1810</v>
      </c>
      <c r="BL93" s="1124" t="s">
        <v>1811</v>
      </c>
    </row>
    <row customHeight="1" ht="11.25">
      <c r="AZ94" s="1176" t="s">
        <v>1812</v>
      </c>
    </row>
    <row r="96" customHeight="1" ht="11.25">
      <c r="AZ96" s="1123" t="s">
        <v>1813</v>
      </c>
      <c r="BH96" s="1123" t="s">
        <v>1814</v>
      </c>
      <c r="BJ96" s="1123" t="s">
        <v>1815</v>
      </c>
      <c r="BL96" s="1123" t="s">
        <v>1816</v>
      </c>
      <c r="BN96" s="1123" t="s">
        <v>1817</v>
      </c>
    </row>
    <row customHeight="1" ht="11.25">
      <c r="AZ97" s="1957" t="s">
        <v>1818</v>
      </c>
      <c r="BA97" s="1958" t="s">
        <v>1819</v>
      </c>
      <c r="BH97" s="1124" t="s">
        <v>1820</v>
      </c>
      <c r="BJ97" s="1124" t="s">
        <v>1821</v>
      </c>
      <c r="BL97" s="1124" t="s">
        <v>1822</v>
      </c>
      <c r="BN97" s="1124" t="s">
        <v>1823</v>
      </c>
    </row>
    <row customHeight="1" ht="11.25">
      <c r="AZ98" s="1957" t="s">
        <v>1824</v>
      </c>
      <c r="BA98" s="1958" t="s">
        <v>1825</v>
      </c>
      <c r="BH98" s="1124" t="s">
        <v>1826</v>
      </c>
      <c r="BJ98" s="1124" t="s">
        <v>1827</v>
      </c>
      <c r="BL98" s="1124" t="s">
        <v>1828</v>
      </c>
      <c r="BN98" s="1124" t="s">
        <v>1829</v>
      </c>
    </row>
    <row customHeight="1" ht="22.5">
      <c r="AZ99" s="1957" t="s">
        <v>1830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1831</v>
      </c>
      <c r="BJ99" s="1124" t="s">
        <v>1832</v>
      </c>
      <c r="BL99" s="1124" t="s">
        <v>1833</v>
      </c>
      <c r="BN99" s="1124" t="s">
        <v>1834</v>
      </c>
    </row>
    <row customHeight="1" ht="22.5">
      <c r="AZ100" s="1957" t="s">
        <v>1835</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1423</v>
      </c>
      <c r="BL100" s="1124" t="s">
        <v>1423</v>
      </c>
      <c r="BN100" s="1124" t="s">
        <v>1836</v>
      </c>
    </row>
    <row customHeight="1" ht="22.5">
      <c r="AZ101" s="1957" t="s">
        <v>1837</v>
      </c>
      <c r="BA101" s="1958" t="s">
        <v>1838</v>
      </c>
      <c r="BN101" s="1124" t="s">
        <v>1839</v>
      </c>
    </row>
    <row customHeight="1" ht="22.5">
      <c r="AZ102" s="1957" t="s">
        <v>1840</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1841</v>
      </c>
    </row>
    <row customHeight="1" ht="11.25">
      <c r="AZ103" s="1957" t="s">
        <v>1842</v>
      </c>
      <c r="BA103" s="1958" t="s">
        <v>1843</v>
      </c>
      <c r="BN103" s="1124" t="s">
        <v>1844</v>
      </c>
    </row>
    <row customHeight="1" ht="11.25">
      <c r="BN104" s="1124" t="s">
        <v>1845</v>
      </c>
    </row>
    <row customHeight="1" ht="11.25">
      <c r="AZ105" s="1748" t="s">
        <v>1846</v>
      </c>
    </row>
    <row customHeight="1" ht="11.25">
      <c r="AZ106" s="1176" t="s">
        <v>1847</v>
      </c>
    </row>
    <row customHeight="1" ht="11.25">
      <c r="AZ107" s="1176" t="s">
        <v>1848</v>
      </c>
      <c r="BH107" s="1123" t="s">
        <v>1849</v>
      </c>
      <c r="BJ107" s="1123" t="s">
        <v>1850</v>
      </c>
      <c r="BL107" s="1123" t="s">
        <v>1851</v>
      </c>
      <c r="BN107" s="1123" t="s">
        <v>1852</v>
      </c>
    </row>
    <row customHeight="1" ht="11.25">
      <c r="AZ108" s="1176" t="s">
        <v>577</v>
      </c>
      <c r="BH108" s="1124" t="s">
        <v>1853</v>
      </c>
      <c r="BJ108" s="1124" t="s">
        <v>1854</v>
      </c>
      <c r="BL108" s="1124" t="s">
        <v>1509</v>
      </c>
      <c r="BN108" s="1124" t="s">
        <v>1855</v>
      </c>
    </row>
    <row customHeight="1" ht="11.25">
      <c r="BH109" s="1124" t="s">
        <v>1856</v>
      </c>
    </row>
    <row customHeight="1" ht="11.25">
      <c r="AZ110" s="1748" t="s">
        <v>1857</v>
      </c>
      <c r="BH110" s="1124" t="s">
        <v>1856</v>
      </c>
    </row>
    <row customHeight="1" ht="11.25">
      <c r="AZ111" s="1957" t="s">
        <v>1818</v>
      </c>
      <c r="BA111" s="1958" t="s">
        <v>1819</v>
      </c>
    </row>
    <row customHeight="1" ht="11.25">
      <c r="AZ112" s="1957" t="s">
        <v>1824</v>
      </c>
      <c r="BA112" s="1958" t="s">
        <v>1825</v>
      </c>
    </row>
    <row customHeight="1" ht="22.5">
      <c r="AZ113" s="1957" t="s">
        <v>1830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1835</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1858</v>
      </c>
    </row>
    <row customHeight="1" ht="22.5">
      <c r="AZ115" s="1957" t="s">
        <v>1840</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452</v>
      </c>
    </row>
    <row customHeight="1" ht="11.25">
      <c r="AZ116" s="1957" t="s">
        <v>1842</v>
      </c>
      <c r="BA116" s="1958" t="s">
        <v>1843</v>
      </c>
      <c r="BH116" s="1124" t="s">
        <v>1249</v>
      </c>
    </row>
    <row customHeight="1" ht="11.25">
      <c r="BH117" s="1124" t="s">
        <v>1283</v>
      </c>
    </row>
    <row customHeight="1" ht="11.25">
      <c r="BH118" s="1124"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CADDF-7FBF-BD68-11B6-C9E5FFA6E864}" mc:Ignorable="x14ac xr xr2 xr3">
  <dimension ref="A1:J25"/>
  <sheetViews>
    <sheetView topLeftCell="A1" showGridLines="0" zoomScale="90" workbookViewId="0">
      <selection activeCell="A1" sqref="A1"/>
    </sheetView>
  </sheetViews>
  <sheetFormatPr defaultColWidth="9.140625" customHeight="1" defaultRowHeight="11.25"/>
  <cols>
    <col min="1"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304</v>
      </c>
      <c r="J1" s="511" t="s">
        <v>14</v>
      </c>
    </row>
    <row customHeight="1" ht="22.5" hidden="1">
      <c r="A2" s="558"/>
      <c r="B2" s="558"/>
      <c r="C2" s="1786" t="s">
        <v>450</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"Рыбинская генерация"</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1859</v>
      </c>
      <c r="F13" s="1577" t="s">
        <v>311</v>
      </c>
      <c r="G13" s="530"/>
      <c r="H13" s="1589"/>
      <c r="J13" s="511">
        <v>19</v>
      </c>
    </row>
    <row customHeight="1" ht="19.95">
      <c r="A14" s="558"/>
      <c r="B14" s="558"/>
      <c r="C14" s="513"/>
      <c r="D14" s="1579" t="s">
        <v>714</v>
      </c>
      <c r="E14" s="1580" t="s">
        <v>1860</v>
      </c>
      <c r="F14" s="1582"/>
      <c r="G14" s="1581" t="s">
        <v>1861</v>
      </c>
      <c r="H14" s="1589"/>
      <c r="J14" s="511">
        <v>19</v>
      </c>
    </row>
    <row customHeight="1" ht="19.95">
      <c r="A15" s="558"/>
      <c r="B15" s="558"/>
      <c r="C15" s="513"/>
      <c r="D15" s="1579" t="s">
        <v>312</v>
      </c>
      <c r="E15" s="1580" t="s">
        <v>1862</v>
      </c>
      <c r="F15" s="1582"/>
      <c r="G15" s="1581" t="s">
        <v>1863</v>
      </c>
      <c r="H15" s="1589"/>
      <c r="J15" s="511">
        <v>19</v>
      </c>
    </row>
    <row customHeight="1" ht="24">
      <c r="A16" s="558"/>
      <c r="B16" s="558"/>
      <c r="C16" s="513"/>
      <c r="D16" s="1579" t="s">
        <v>315</v>
      </c>
      <c r="E16" s="1578" t="s">
        <v>1864</v>
      </c>
      <c r="F16" s="1587"/>
      <c r="G16" s="530" t="s">
        <v>1865</v>
      </c>
      <c r="H16" s="1589"/>
      <c r="J16" s="511">
        <v>23</v>
      </c>
    </row>
    <row customHeight="1" ht="48.29999999999999">
      <c r="A17" s="558"/>
      <c r="B17" s="558"/>
      <c r="C17" s="513"/>
      <c r="D17" s="1576">
        <v>3</v>
      </c>
      <c r="E17" s="1583" t="s">
        <v>1866</v>
      </c>
      <c r="F17" s="1582"/>
      <c r="G17" s="530" t="s">
        <v>1867</v>
      </c>
      <c r="H17" s="1589"/>
      <c r="J17" s="511">
        <v>46</v>
      </c>
    </row>
    <row customHeight="1" ht="48.29999999999999">
      <c r="A18" s="1531">
        <v>1</v>
      </c>
      <c r="B18" s="558"/>
      <c r="C18" s="1533"/>
      <c r="D18" s="1576" t="s">
        <v>91</v>
      </c>
      <c r="E18" s="1583" t="s">
        <v>1868</v>
      </c>
      <c r="F18" s="1582"/>
      <c r="G18" s="530" t="s">
        <v>1867</v>
      </c>
      <c r="H18" s="1589"/>
      <c r="I18" s="908"/>
      <c r="J18" s="511">
        <v>46</v>
      </c>
    </row>
    <row customHeight="1" ht="23.25">
      <c r="A19" s="558"/>
      <c r="B19" s="558"/>
      <c r="C19" s="513"/>
      <c r="D19" s="1576" t="s">
        <v>111</v>
      </c>
      <c r="E19" s="1583" t="s">
        <v>1869</v>
      </c>
      <c r="F19" s="1577" t="s">
        <v>311</v>
      </c>
      <c r="G19" s="2527" t="s">
        <v>1870</v>
      </c>
      <c r="H19" s="531"/>
      <c r="J19" s="511">
        <v>22</v>
      </c>
    </row>
    <row s="4996" customFormat="1" customHeight="1" ht="5.25" hidden="1">
      <c r="A20" s="558"/>
      <c r="B20" s="558"/>
      <c r="C20" s="1585"/>
      <c r="D20" s="1584" t="s">
        <v>1121</v>
      </c>
      <c r="E20" s="1070"/>
      <c r="F20" s="1069"/>
      <c r="G20" s="2528"/>
      <c r="J20" s="1586">
        <v>0</v>
      </c>
    </row>
    <row customHeight="1" ht="15.75">
      <c r="A21" s="558"/>
      <c r="B21" s="558"/>
      <c r="C21" s="513"/>
      <c r="D21" s="523"/>
      <c r="E21" s="471" t="s">
        <v>344</v>
      </c>
      <c r="F21" s="525"/>
      <c r="G21" s="2529"/>
      <c r="H21" s="1589"/>
      <c r="J21" s="511">
        <v>15</v>
      </c>
    </row>
    <row s="3283" customFormat="1" customHeight="1" ht="26.25">
      <c r="A22" s="558"/>
      <c r="B22" s="558"/>
      <c r="C22" s="558"/>
      <c r="D22" s="1576" t="s">
        <v>92</v>
      </c>
      <c r="E22" s="530" t="s">
        <v>1871</v>
      </c>
      <c r="F22" s="1582"/>
      <c r="G22" s="530" t="s">
        <v>1872</v>
      </c>
      <c r="H22" s="1588"/>
      <c r="J22" s="557">
        <v>25</v>
      </c>
    </row>
    <row s="3283" customFormat="1" customHeight="1" ht="19.95">
      <c r="A23" s="558"/>
      <c r="B23" s="558"/>
      <c r="C23" s="558"/>
      <c r="D23" s="1576" t="s">
        <v>93</v>
      </c>
      <c r="E23" s="1583" t="s">
        <v>1873</v>
      </c>
      <c r="F23" s="1587"/>
      <c r="G23" s="530" t="s">
        <v>1874</v>
      </c>
      <c r="H23" s="1588"/>
      <c r="J23" s="557">
        <v>19</v>
      </c>
    </row>
    <row s="3283"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2D928-874B-F2C3-C628-62A78D6F312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1875</v>
      </c>
      <c r="G1" s="1687" t="s">
        <v>48</v>
      </c>
      <c r="H1" s="1687" t="s">
        <v>50</v>
      </c>
      <c r="IU1" s="1211" t="s">
        <v>14</v>
      </c>
    </row>
    <row s="2909" customFormat="1" customHeight="1" ht="22.5" hidden="1">
      <c r="A2" s="887"/>
      <c r="B2" s="1216">
        <v>1</v>
      </c>
      <c r="C2" s="1216"/>
      <c r="D2" s="1984" t="s">
        <v>450</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4" customFormat="1" customHeight="1" ht="21">
      <c r="A8" s="1211"/>
      <c r="B8" s="1216"/>
      <c r="C8" s="1211"/>
      <c r="D8" s="1551"/>
      <c r="E8" s="1604" t="s">
        <v>88</v>
      </c>
      <c r="F8" s="1596" t="s">
        <v>1875</v>
      </c>
      <c r="G8" s="1596" t="s">
        <v>48</v>
      </c>
      <c r="H8" s="1596" t="s">
        <v>50</v>
      </c>
      <c r="I8" s="1596" t="s">
        <v>1876</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FCB38-D032-5418-E0DF-ED19BB61C84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450</v>
      </c>
      <c r="E2" s="1945"/>
      <c r="F2" s="1948" t="str">
        <f>IF(ROIV_INFO_NAME="","",ROIV_INFO_NAME)</f>
        <v>ООО "Рыбинская генерация"</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4"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1878</v>
      </c>
      <c r="H9" s="1593" t="s">
        <v>1879</v>
      </c>
      <c r="I9" s="1593" t="s">
        <v>1880</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"Рыбинская генерация"</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43A66-578A-8ED7-A0F5-9E6FCAE868C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450</v>
      </c>
      <c r="E2" s="1960"/>
      <c r="F2" s="1962" t="str">
        <f>IF(ROIV_INFO_NAME="","",ROIV_INFO_NAME)</f>
        <v>ООО "Рыбинская генерация"</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4" customFormat="1" customHeight="1" ht="67.2">
      <c r="A8" s="1687"/>
      <c r="B8" s="1422"/>
      <c r="C8" s="1687"/>
      <c r="D8" s="1571"/>
      <c r="E8" s="2534" t="s">
        <v>88</v>
      </c>
      <c r="F8" s="2534" t="s">
        <v>1882</v>
      </c>
      <c r="G8" s="2536" t="s">
        <v>1883</v>
      </c>
      <c r="H8" s="2537"/>
      <c r="I8" s="2538"/>
      <c r="J8" s="2534" t="s">
        <v>1884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1878</v>
      </c>
      <c r="H9" s="1950" t="s">
        <v>1879</v>
      </c>
      <c r="I9" s="1950" t="s">
        <v>1880</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"Рыбинская генерация"</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15CED-E4D8-191E-0ACF-F17FDB69A9A8}"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450</v>
      </c>
      <c r="E2" s="2183">
        <v>1</v>
      </c>
      <c r="F2" s="2359" t="str">
        <f>IF(region_name="","",region_name)</f>
        <v>Ярославская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1885</v>
      </c>
      <c r="L3" s="1599"/>
      <c r="M3" s="1976"/>
      <c r="N3" s="1969"/>
      <c r="O3" s="1591"/>
      <c r="P3" s="567"/>
      <c r="Q3" s="479">
        <v>0</v>
      </c>
    </row>
    <row s="2849" customFormat="1" customHeight="1" ht="5.25" hidden="1">
      <c r="A4" s="552"/>
      <c r="D4" s="550"/>
      <c r="F4" s="303" t="s">
        <v>83</v>
      </c>
      <c r="G4" s="550" t="s">
        <v>84</v>
      </c>
      <c r="H4" s="550"/>
      <c r="I4" s="1979"/>
      <c r="J4" s="1600"/>
      <c r="K4" s="1967"/>
      <c r="L4" s="1967"/>
      <c r="M4" s="1967"/>
      <c r="N4" s="1963"/>
      <c r="O4" s="303" t="s">
        <v>83</v>
      </c>
      <c r="P4" s="303"/>
      <c r="Q4" s="567">
        <v>0</v>
      </c>
    </row>
    <row s="2909" customFormat="1" customHeight="1" ht="22.5" hidden="1">
      <c r="A5" s="1697"/>
      <c r="B5" s="1422">
        <v>1</v>
      </c>
      <c r="C5" s="1422"/>
      <c r="D5" s="857"/>
      <c r="E5" s="1969"/>
      <c r="F5" s="1969"/>
      <c r="G5" s="1969"/>
      <c r="H5" s="1980"/>
      <c r="I5" s="1985" t="s">
        <v>450</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5062"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4" customFormat="1" customHeight="1" ht="44.25">
      <c r="A11" s="1687"/>
      <c r="B11" s="1422"/>
      <c r="C11" s="1687"/>
      <c r="D11" s="1571"/>
      <c r="E11" s="2548" t="s">
        <v>88</v>
      </c>
      <c r="F11" s="2548" t="s">
        <v>309</v>
      </c>
      <c r="G11" s="2548" t="s">
        <v>1886</v>
      </c>
      <c r="H11" s="2548"/>
      <c r="I11" s="2548" t="s">
        <v>1887</v>
      </c>
      <c r="J11" s="2548"/>
      <c r="K11" s="2548"/>
      <c r="L11" s="2548" t="s">
        <v>1888</v>
      </c>
      <c r="M11" s="2536" t="s">
        <v>1889</v>
      </c>
      <c r="N11" s="2547"/>
      <c r="O11" s="1680"/>
      <c r="P11" s="1680"/>
      <c r="Q11" s="1665">
        <v>42</v>
      </c>
    </row>
    <row s="2864" customFormat="1" customHeight="1" ht="29.25">
      <c r="A12" s="1211"/>
      <c r="B12" s="1216"/>
      <c r="C12" s="1211"/>
      <c r="D12" s="1551"/>
      <c r="E12" s="2534"/>
      <c r="F12" s="2548"/>
      <c r="G12" s="1965" t="s">
        <v>1890</v>
      </c>
      <c r="H12" s="1965" t="s">
        <v>313</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1891</v>
      </c>
      <c r="O13" s="1591"/>
      <c r="P13" s="567"/>
      <c r="Q13" s="479">
        <v>22</v>
      </c>
    </row>
    <row s="2909" customFormat="1" customHeight="1" ht="23.25">
      <c r="A14" s="2155"/>
      <c r="B14" s="1216"/>
      <c r="C14" s="1216"/>
      <c r="D14" s="857"/>
      <c r="E14" s="2183"/>
      <c r="F14" s="2542"/>
      <c r="G14" s="2543"/>
      <c r="H14" s="2551"/>
      <c r="I14" s="477"/>
      <c r="J14" s="1556"/>
      <c r="K14" s="1556" t="s">
        <v>1885</v>
      </c>
      <c r="L14" s="1599"/>
      <c r="M14" s="1599"/>
      <c r="N14" s="2545"/>
      <c r="O14" s="1591"/>
      <c r="P14" s="567"/>
      <c r="Q14" s="479">
        <v>22</v>
      </c>
    </row>
    <row s="2909" customFormat="1" customHeight="1" ht="23.25">
      <c r="A15" s="2155"/>
      <c r="B15" s="1216"/>
      <c r="C15" s="468"/>
      <c r="D15" s="857"/>
      <c r="E15" s="477"/>
      <c r="F15" s="1556" t="s">
        <v>1877</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8CDC9-0068-3918-AB88-FBA39822639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9" width="9.140625" hidden="1"/>
    <col min="2" max="2" style="4812" width="9.140625" hidden="1"/>
    <col min="3" max="3" style="5085" width="3.00390625" customWidth="1"/>
    <col min="4" max="4" style="4812" width="6.00390625" customWidth="1"/>
    <col min="5" max="5" style="4812" width="22.00390625" customWidth="1"/>
    <col min="6" max="6" style="4812" width="15.00390625" customWidth="1"/>
    <col min="7" max="7" style="4812" width="14.00390625" customWidth="1"/>
    <col min="8" max="8" style="4812" width="47.00390625" customWidth="1"/>
    <col min="9" max="9" style="4812" width="115.00390625" customWidth="1"/>
    <col min="10" max="10" style="4812" width="3.00390625" customWidth="1"/>
    <col min="11" max="12" style="4812" width="8.00390625" customWidth="1"/>
    <col min="13" max="13" style="481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1892</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1893</v>
      </c>
      <c r="F9" s="2265"/>
      <c r="G9" s="2265"/>
      <c r="H9" s="2265"/>
      <c r="I9" s="2265"/>
      <c r="M9" s="177">
        <v>28</v>
      </c>
    </row>
    <row customHeight="1" ht="24">
      <c r="D10" s="2265"/>
      <c r="E10" s="183" t="s">
        <v>1894</v>
      </c>
      <c r="F10" s="183" t="s">
        <v>1895</v>
      </c>
      <c r="G10" s="183" t="s">
        <v>1896</v>
      </c>
      <c r="H10" s="183" t="s">
        <v>395</v>
      </c>
      <c r="I10" s="2265"/>
      <c r="M10" s="177">
        <v>23</v>
      </c>
    </row>
    <row customHeight="1" ht="12" hidden="1">
      <c r="D11" s="143" t="s">
        <v>109</v>
      </c>
      <c r="E11" s="143" t="s">
        <v>91</v>
      </c>
      <c r="F11" s="143" t="s">
        <v>111</v>
      </c>
      <c r="G11" s="143" t="s">
        <v>92</v>
      </c>
      <c r="H11" s="143" t="s">
        <v>93</v>
      </c>
      <c r="I11" s="143" t="s">
        <v>112</v>
      </c>
      <c r="M11" s="177">
        <v>0</v>
      </c>
    </row>
    <row s="4812" customFormat="1" customHeight="1" ht="26.25">
      <c r="A12" s="201" t="s">
        <v>90</v>
      </c>
      <c r="B12" s="181" t="s">
        <v>28</v>
      </c>
      <c r="C12" s="182"/>
      <c r="D12" s="184" t="s">
        <v>109</v>
      </c>
      <c r="E12" s="437"/>
      <c r="F12" s="437"/>
      <c r="G12" s="1790" t="s">
        <v>28</v>
      </c>
      <c r="H12" s="438"/>
      <c r="I12" s="2225" t="s">
        <v>1897</v>
      </c>
      <c r="K12" s="328"/>
      <c r="L12" s="329"/>
      <c r="M12" s="173">
        <v>25</v>
      </c>
    </row>
    <row customHeight="1" ht="15.75">
      <c r="A13" s="177"/>
      <c r="B13" s="177"/>
      <c r="C13" s="177"/>
      <c r="D13" s="165"/>
      <c r="E13" s="186" t="s">
        <v>474</v>
      </c>
      <c r="F13" s="185"/>
      <c r="G13" s="185"/>
      <c r="H13" s="270"/>
      <c r="I13" s="2227"/>
      <c r="M13" s="177">
        <v>15</v>
      </c>
    </row>
    <row customHeight="1" ht="3">
      <c r="A14" s="177"/>
      <c r="B14" s="177"/>
      <c r="C14" s="177"/>
      <c r="M14" s="177">
        <v>3</v>
      </c>
    </row>
    <row customHeight="1" ht="29.25">
      <c r="E15" s="2552" t="s">
        <v>1898</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5CA97-6658-5B2B-CE44-8FAB9D7DA2D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119" width="9.140625" hidden="1"/>
    <col min="3" max="3" style="5118" width="3.00390625" customWidth="1"/>
    <col min="4" max="4" style="5119" width="6.00390625" customWidth="1"/>
    <col min="5" max="5" style="5119" width="94.00390625" customWidth="1"/>
    <col min="6" max="9" style="5119" width="8.00390625" customWidth="1"/>
    <col min="10" max="10" style="5119"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1899</v>
      </c>
      <c r="E7" s="2554"/>
      <c r="F7" s="323"/>
      <c r="J7" s="125">
        <v>22</v>
      </c>
    </row>
    <row customHeight="1" ht="3">
      <c r="C8" s="148"/>
      <c r="D8" s="126"/>
      <c r="E8" s="126"/>
      <c r="J8" s="125">
        <v>3</v>
      </c>
    </row>
    <row customHeight="1" ht="16.8">
      <c r="C9" s="148"/>
      <c r="D9" s="161" t="s">
        <v>88</v>
      </c>
      <c r="E9" s="316" t="s">
        <v>1900</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1901</v>
      </c>
      <c r="J13" s="125">
        <v>12</v>
      </c>
    </row>
    <row customHeight="1" ht="3">
      <c r="J14" s="125">
        <v>3</v>
      </c>
    </row>
    <row customHeight="1" ht="23.25">
      <c r="C15" s="193"/>
      <c r="D15" s="2555" t="s">
        <v>1902</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8B2F8-6968-1958-EAD4-F11A0C8F331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119" width="9.140625" hidden="1"/>
    <col min="3" max="3" style="5118" width="3.00390625" customWidth="1"/>
    <col min="4" max="4" style="5119" width="6.00390625" customWidth="1"/>
    <col min="5" max="5" style="5119" width="94.00390625" customWidth="1"/>
    <col min="6" max="12" style="5119" width="8.00390625" customWidth="1"/>
    <col min="13" max="13" style="5119"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1903</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1901</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8540D-F122-3311-E1DD-C08B038EAF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1904</v>
      </c>
      <c r="C2" s="2556"/>
      <c r="D2" s="2556"/>
      <c r="E2" s="324"/>
      <c r="F2" s="145">
        <v>22</v>
      </c>
    </row>
    <row customHeight="1" ht="3">
      <c r="F3" s="145">
        <v>3</v>
      </c>
    </row>
    <row customHeight="1" ht="23.25">
      <c r="B4" s="2670" t="s">
        <v>1905</v>
      </c>
      <c r="C4" s="439" t="s">
        <v>1906</v>
      </c>
      <c r="D4" s="439" t="s">
        <v>1907</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B7C87-E18A-9E28-60CF-1A099C46C6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128" customFormat="1" customHeight="1" ht="17.25">
      <c r="A2" s="1871" t="s">
        <v>1908</v>
      </c>
    </row>
    <row r="4" s="5119" customFormat="1" customHeight="1" ht="15">
      <c r="C4" s="1872"/>
      <c r="D4" s="169"/>
      <c r="E4" s="433"/>
    </row>
    <row r="6" s="5128" customFormat="1" customHeight="1" ht="17.25">
      <c r="A6" s="1871" t="s">
        <v>1909</v>
      </c>
    </row>
    <row r="8" s="5119" customFormat="1" customHeight="1" ht="17.25">
      <c r="C8" s="1873"/>
      <c r="D8" s="169"/>
      <c r="E8" s="170"/>
    </row>
    <row r="11" s="5128" customFormat="1" customHeight="1" ht="17.25">
      <c r="A11" s="1871" t="s">
        <v>1910</v>
      </c>
    </row>
    <row r="13" s="2864" customFormat="1" customHeight="1" ht="15">
      <c r="A13" s="2273">
        <v>1</v>
      </c>
      <c r="B13" s="1216"/>
      <c r="C13" s="857" t="s">
        <v>450</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128" customFormat="1" customHeight="1" ht="17.25">
      <c r="A17" s="1871" t="s">
        <v>1911</v>
      </c>
    </row>
    <row r="19" s="2909" customFormat="1" customHeight="1" ht="15">
      <c r="A19" s="1938"/>
      <c r="B19" s="1422">
        <v>1</v>
      </c>
      <c r="C19" s="1422"/>
      <c r="D19" s="856" t="s">
        <v>450</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450</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450</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450</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128" customFormat="1" customHeight="1" ht="11.25">
      <c r="A37" s="1871" t="s">
        <v>1915</v>
      </c>
    </row>
    <row customHeight="1" ht="11.25"/>
    <row s="3281" customFormat="1" customHeight="1" ht="22.5">
      <c r="A39" s="1847"/>
      <c r="B39" s="513"/>
      <c r="C39" s="915"/>
      <c r="D39" s="496"/>
      <c r="E39" s="916"/>
      <c r="F39" s="1868"/>
      <c r="G39" s="1878"/>
      <c r="H39" s="531"/>
    </row>
    <row customHeight="1" ht="11.25"/>
    <row s="5128" customFormat="1" customHeight="1" ht="11.25">
      <c r="A41" s="1871" t="s">
        <v>1916</v>
      </c>
    </row>
    <row customHeight="1" ht="11.25"/>
    <row s="3281" customFormat="1" customHeight="1" ht="22.5">
      <c r="A43" s="513"/>
      <c r="B43" s="513"/>
      <c r="C43" s="513"/>
      <c r="D43" s="496"/>
      <c r="E43" s="916"/>
      <c r="F43" s="917"/>
      <c r="G43" s="1878"/>
      <c r="H43" s="531"/>
    </row>
    <row customHeight="1" ht="11.25"/>
    <row s="5128" customFormat="1" customHeight="1" ht="11.25">
      <c r="A45" s="1871" t="s">
        <v>1917</v>
      </c>
    </row>
    <row customHeight="1" ht="11.25"/>
    <row s="3281" customFormat="1" customHeight="1" ht="24">
      <c r="A47" s="2258" t="s">
        <v>318</v>
      </c>
      <c r="B47" s="558"/>
      <c r="C47" s="2269"/>
      <c r="D47" s="501" t="str">
        <f>A47</f>
        <v>5.1</v>
      </c>
      <c r="E47" s="498" t="s">
        <v>319</v>
      </c>
      <c r="F47" s="2032" t="s">
        <v>311</v>
      </c>
      <c r="G47" s="500" t="s">
        <v>320</v>
      </c>
      <c r="H47" s="531"/>
      <c r="I47" s="908"/>
    </row>
    <row s="3281" customFormat="1" customHeight="1" ht="22.5">
      <c r="A48" s="2258"/>
      <c r="B48" s="558"/>
      <c r="C48" s="2269"/>
      <c r="D48" s="496" t="str">
        <f>D47&amp;".1"</f>
        <v>5.1.1</v>
      </c>
      <c r="E48" s="495" t="s">
        <v>321</v>
      </c>
      <c r="F48" s="2033" t="s">
        <v>28</v>
      </c>
      <c r="G48" s="530"/>
      <c r="H48" s="531"/>
      <c r="I48" s="908"/>
    </row>
    <row s="3281" customFormat="1" customHeight="1" ht="22.5">
      <c r="A49" s="2258"/>
      <c r="B49" s="558"/>
      <c r="C49" s="2269"/>
      <c r="D49" s="496" t="str">
        <f>D47&amp;".2"</f>
        <v>5.1.2</v>
      </c>
      <c r="E49" s="495" t="s">
        <v>322</v>
      </c>
      <c r="F49" s="1788" t="s">
        <v>28</v>
      </c>
      <c r="G49" s="500" t="s">
        <v>323</v>
      </c>
      <c r="H49" s="531"/>
      <c r="I49" s="908"/>
    </row>
    <row s="3281" customFormat="1" customHeight="1" ht="22.5">
      <c r="A50" s="2258"/>
      <c r="B50" s="558"/>
      <c r="C50" s="2269"/>
      <c r="D50" s="496" t="str">
        <f>D47&amp;".3"</f>
        <v>5.1.3</v>
      </c>
      <c r="E50" s="495" t="s">
        <v>324</v>
      </c>
      <c r="F50" s="2033" t="s">
        <v>28</v>
      </c>
      <c r="G50" s="530"/>
      <c r="H50" s="531"/>
      <c r="I50" s="908"/>
    </row>
    <row s="3281" customFormat="1" customHeight="1" ht="22.5">
      <c r="A51" s="2258"/>
      <c r="B51" s="558"/>
      <c r="C51" s="2269"/>
      <c r="D51" s="496" t="str">
        <f>D47&amp;".4"</f>
        <v>5.1.4</v>
      </c>
      <c r="E51" s="495" t="s">
        <v>325</v>
      </c>
      <c r="F51" s="2033" t="s">
        <v>28</v>
      </c>
      <c r="G51" s="500" t="s">
        <v>326</v>
      </c>
      <c r="H51" s="531"/>
      <c r="I51" s="908"/>
    </row>
    <row r="54" s="5128" customFormat="1" customHeight="1" ht="17.25">
      <c r="A54" s="1871" t="s">
        <v>1918</v>
      </c>
    </row>
    <row r="56" s="2749" customFormat="1" customHeight="1" ht="18.75">
      <c r="A56" s="145"/>
      <c r="B56" s="1879"/>
      <c r="C56" s="1879"/>
      <c r="D56" s="1880"/>
      <c r="E56" s="1865"/>
      <c r="F56" s="924">
        <v>13</v>
      </c>
      <c r="G56" s="923"/>
      <c r="H56" s="849"/>
      <c r="I56" s="847"/>
      <c r="J56" s="576" t="s">
        <v>61</v>
      </c>
      <c r="K56" s="1881" t="s">
        <v>28</v>
      </c>
      <c r="L56" s="145"/>
      <c r="M56" s="1692"/>
      <c r="N56" s="1692"/>
      <c r="O56" s="1692"/>
      <c r="P56" s="572" t="s">
        <v>397</v>
      </c>
      <c r="Q56" s="572" t="s">
        <v>398</v>
      </c>
      <c r="R56" s="573" t="s">
        <v>399</v>
      </c>
      <c r="S56" s="1692" t="s">
        <v>400</v>
      </c>
      <c r="T56" s="1692"/>
      <c r="U56" s="1692"/>
      <c r="V56" s="1692"/>
    </row>
    <row r="58" s="5128" customFormat="1" customHeight="1" ht="11.25">
      <c r="A58" s="1871" t="s">
        <v>1919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5128" customFormat="1" customHeight="1" ht="11.25">
      <c r="A62" s="1871" t="s">
        <v>1920</v>
      </c>
    </row>
    <row r="64" s="4812" customFormat="1" customHeight="1" ht="15">
      <c r="A64" s="201" t="s">
        <v>90</v>
      </c>
      <c r="B64" s="181" t="s">
        <v>28</v>
      </c>
      <c r="C64" s="1882"/>
      <c r="D64" s="184"/>
      <c r="E64" s="437"/>
      <c r="F64" s="437"/>
      <c r="G64" s="1859"/>
      <c r="H64" s="1881"/>
      <c r="I64" s="1860"/>
      <c r="K64" s="328"/>
      <c r="L64" s="329"/>
    </row>
    <row r="66" s="5128" customFormat="1" customHeight="1" ht="11.25">
      <c r="A66" s="1871" t="s">
        <v>1921</v>
      </c>
    </row>
    <row r="68" s="2774" customFormat="1" customHeight="1" ht="14.25">
      <c r="A68" s="399"/>
      <c r="B68" s="1216"/>
      <c r="C68" s="432"/>
      <c r="D68" s="1866"/>
      <c r="E68" s="942"/>
      <c r="F68" s="1881"/>
      <c r="G68" s="145"/>
      <c r="I68" s="1680"/>
      <c r="J68" s="1680"/>
    </row>
    <row r="70" s="5128" customFormat="1" customHeight="1" ht="11.25">
      <c r="A70" s="1871" t="s">
        <v>1922</v>
      </c>
    </row>
    <row r="72" s="2774" customFormat="1" customHeight="1" ht="27">
      <c r="A72" s="1222"/>
      <c r="B72" s="1222"/>
      <c r="C72" s="1222"/>
      <c r="D72" s="1216"/>
      <c r="E72" s="1883"/>
      <c r="F72" s="2637"/>
      <c r="G72" s="2638"/>
      <c r="H72" s="2639" t="s">
        <v>61</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61</v>
      </c>
      <c r="Z72" s="1864"/>
      <c r="AA72" s="1848">
        <v>1</v>
      </c>
      <c r="AB72" s="1298"/>
      <c r="AD72" s="1692" t="s">
        <v>1923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1924</v>
      </c>
    </row>
    <row r="75" s="5128" customFormat="1" customHeight="1" ht="11.25">
      <c r="A75" s="1871" t="s">
        <v>1925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1923</v>
      </c>
    </row>
    <row r="79" s="5128" customFormat="1" customHeight="1" ht="11.25">
      <c r="A79" s="1871" t="s">
        <v>1926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128" customFormat="1" customHeight="1" ht="11.25">
      <c r="A89" s="1871" t="s">
        <v>1928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128" customFormat="1" customHeight="1" ht="11.25">
      <c r="A95" s="1871" t="s">
        <v>1930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128" customFormat="1" customHeight="1" ht="11.25">
      <c r="A99" s="1871" t="s">
        <v>1931</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128" customFormat="1" customHeight="1" ht="11.25">
      <c r="A107" s="1871" t="s">
        <v>1933</v>
      </c>
    </row>
    <row customHeight="1" ht="17.25"/>
    <row s="4667"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66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667" customFormat="1" customHeight="1" ht="12">
      <c r="A111" s="980"/>
      <c r="B111" s="979"/>
      <c r="C111" s="980"/>
      <c r="D111" s="980"/>
      <c r="E111" s="980"/>
      <c r="F111" s="1269"/>
      <c r="G111" s="1856" t="s">
        <v>1934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128" customFormat="1" customHeight="1" ht="11.25">
      <c r="A113" s="1871" t="s">
        <v>1935</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128" customFormat="1" customHeight="1" ht="11.25">
      <c r="A125" s="1871" t="s">
        <v>1937</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128" customFormat="1" customHeight="1" ht="11.25">
      <c r="A137" s="1871" t="s">
        <v>1938</v>
      </c>
    </row>
    <row r="139" s="2909" customFormat="1" customHeight="1" ht="45">
      <c r="A139" s="1862"/>
      <c r="B139" s="1216"/>
      <c r="C139" s="468"/>
      <c r="D139" s="145"/>
      <c r="E139" s="2628"/>
      <c r="F139" s="2164" t="s">
        <v>109</v>
      </c>
      <c r="G139" s="2631" t="s">
        <v>28</v>
      </c>
      <c r="H139" s="345"/>
      <c r="I139" s="693" t="s">
        <v>109</v>
      </c>
      <c r="J139" s="1863" t="s">
        <v>1939</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9" customFormat="1" customHeight="1" ht="11.25">
      <c r="A140" s="1862"/>
      <c r="B140" s="1216"/>
      <c r="C140" s="468"/>
      <c r="D140" s="145"/>
      <c r="E140" s="2629"/>
      <c r="F140" s="2164"/>
      <c r="G140" s="2631"/>
      <c r="H140" s="2183"/>
      <c r="I140" s="2571" t="s">
        <v>1027</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1941</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1027</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5128" customFormat="1" customHeight="1" ht="17.25">
      <c r="A152" s="1871" t="s">
        <v>1942</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61</v>
      </c>
      <c r="L154" s="2164"/>
      <c r="M154" s="2164" t="s">
        <v>109</v>
      </c>
      <c r="N154" s="2560" t="str">
        <f>IF(Z154="","",INDEX(TERRITORY_MR_LIST,MATCH(Z154,TERRITORY_LIST_ID,0)))</f>
        <v/>
      </c>
      <c r="O154" s="2241" t="s">
        <v>61</v>
      </c>
      <c r="P154" s="2164"/>
      <c r="Q154" s="2164" t="s">
        <v>109</v>
      </c>
      <c r="R154" s="2558" t="s">
        <v>28</v>
      </c>
      <c r="S154" s="2163" t="s">
        <v>61</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168</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169</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170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171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61</v>
      </c>
      <c r="L160" s="2164"/>
      <c r="M160" s="2164" t="s">
        <v>109</v>
      </c>
      <c r="N160" s="2560" t="str">
        <f>IF(Z160="","",INDEX(TERRITORY_MR_LIST,MATCH(Z160,TERRITORY_LIST_ID,0)))</f>
        <v/>
      </c>
      <c r="O160" s="2241" t="s">
        <v>61</v>
      </c>
      <c r="P160" s="2164"/>
      <c r="Q160" s="2164" t="s">
        <v>109</v>
      </c>
      <c r="R160" s="2558" t="s">
        <v>28</v>
      </c>
      <c r="S160" s="2163" t="s">
        <v>61</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168</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169</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170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61</v>
      </c>
      <c r="P165" s="2164"/>
      <c r="Q165" s="2164" t="s">
        <v>109</v>
      </c>
      <c r="R165" s="2558" t="s">
        <v>28</v>
      </c>
      <c r="S165" s="2163" t="s">
        <v>61</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168</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169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61</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168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128" customFormat="1" customHeight="1" ht="17.25">
      <c r="A174" s="1871" t="s">
        <v>1943</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61</v>
      </c>
      <c r="L176" s="2164"/>
      <c r="M176" s="2164" t="s">
        <v>109</v>
      </c>
      <c r="N176" s="2560" t="str">
        <f>IF(Z176="","",INDEX(TERRITORY_MR_LIST,MATCH(Z176,TERRITORY_LIST_ID,0)))</f>
        <v/>
      </c>
      <c r="O176" s="2241" t="s">
        <v>61</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169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170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171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61</v>
      </c>
      <c r="L182" s="2164"/>
      <c r="M182" s="2164" t="s">
        <v>109</v>
      </c>
      <c r="N182" s="2560" t="str">
        <f>IF(Z182="","",INDEX(TERRITORY_MR_LIST,MATCH(Z182,TERRITORY_LIST_ID,0)))</f>
        <v/>
      </c>
      <c r="O182" s="2241" t="s">
        <v>61</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169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170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61</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169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128" customFormat="1" customHeight="1" ht="17.25">
      <c r="A200" s="1871" t="s">
        <v>1944</v>
      </c>
    </row>
    <row customHeight="1" ht="17.25">
      <c r="G201" s="1895"/>
      <c r="H201" s="1895"/>
      <c r="I201" s="1895"/>
      <c r="M201" s="1891"/>
    </row>
    <row s="2909" customFormat="1" customHeight="1" ht="15">
      <c r="D202" s="2579"/>
      <c r="E202" s="2255"/>
      <c r="F202" s="2255"/>
      <c r="G202" s="2241"/>
      <c r="H202" s="1620"/>
      <c r="I202" s="2583">
        <v>1</v>
      </c>
      <c r="J202" s="2557"/>
      <c r="K202" s="1635"/>
      <c r="L202" s="2241" t="s">
        <v>61</v>
      </c>
      <c r="M202" s="2241" t="s">
        <v>61</v>
      </c>
      <c r="N202" s="1620"/>
      <c r="O202" s="2164" t="s">
        <v>109</v>
      </c>
      <c r="P202" s="2573"/>
      <c r="Q202" s="1636"/>
      <c r="R202" s="2241" t="s">
        <v>61</v>
      </c>
      <c r="S202" s="2241" t="s">
        <v>61</v>
      </c>
      <c r="T202" s="1911"/>
      <c r="U202" s="2164" t="s">
        <v>109</v>
      </c>
      <c r="V202" s="2580" t="str">
        <f>IF(AK202="","",INDEX(TERRITORY_MR_LIST,MATCH(AK202,TERRITORY_LIST_ID,0)))</f>
        <v/>
      </c>
      <c r="W202" s="1637"/>
      <c r="X202" s="2241" t="s">
        <v>61</v>
      </c>
      <c r="Y202" s="2241" t="s">
        <v>19</v>
      </c>
      <c r="Z202" s="1620"/>
      <c r="AA202" s="2164" t="s">
        <v>109</v>
      </c>
      <c r="AB202" s="2582"/>
      <c r="AC202" s="1638"/>
      <c r="AD202" s="2241" t="s">
        <v>61</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171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FC748-4208-CFF8-E165-A788261466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442" width="43.140625"/>
    <col min="2" max="2" style="5442" width="43.140625" hidden="1"/>
    <col min="3" max="3" style="5442" width="43.140625"/>
    <col min="4" max="5" style="5442" width="36.421875" customWidth="1"/>
    <col min="6" max="8" style="5443" width="36.421875" customWidth="1"/>
  </cols>
  <sheetData>
    <row customHeight="1" ht="9">
      <c r="A1" s="902" t="s">
        <v>1948</v>
      </c>
      <c r="B1" s="902"/>
      <c r="C1" s="1038" t="s">
        <v>1949</v>
      </c>
      <c r="D1" s="1036" t="s">
        <v>813</v>
      </c>
      <c r="E1" s="1036" t="s">
        <v>859</v>
      </c>
      <c r="F1" s="1036" t="s">
        <v>912</v>
      </c>
      <c r="G1" s="1036" t="s">
        <v>899</v>
      </c>
      <c r="H1" s="1036" t="s">
        <v>1624</v>
      </c>
    </row>
    <row customHeight="1" ht="9">
      <c r="A2" s="1039" t="s">
        <v>1950</v>
      </c>
      <c r="B2" s="1039"/>
      <c r="C2" s="1040" t="str">
        <f>INDEX(TEMPLATE_NUMBER_FORM_LIST,MATCH(TEMPLATE_SPHERE,TEMPLATE_SPHERE_LIST,0))</f>
        <v>16</v>
      </c>
      <c r="D2" s="1039" t="s">
        <v>1474</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1952</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1954</v>
      </c>
    </row>
    <row customHeight="1" ht="117">
      <c r="A5" s="902" t="s">
        <v>1955</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1957</v>
      </c>
    </row>
    <row customHeight="1" ht="90">
      <c r="A6" s="902" t="s">
        <v>1958</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1959</v>
      </c>
      <c r="B7" s="902" t="s">
        <v>111</v>
      </c>
      <c r="C7" s="1040" t="str">
        <f>IF(TEMPLATE_SPHERE="HEAT",D7,E7)</f>
        <v>Форма 11. Информация о расходах на капитальный и текущий ремонт основных средств</v>
      </c>
      <c r="D7" s="902" t="s">
        <v>1960</v>
      </c>
      <c r="E7" s="902" t="s">
        <v>1961</v>
      </c>
      <c r="F7" s="1042"/>
      <c r="G7" s="1042"/>
      <c r="H7" s="1042"/>
    </row>
    <row customHeight="1" ht="108">
      <c r="A8" s="902" t="s">
        <v>1962</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1166</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1576</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2009</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2011</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1512</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FE49DF-31F8-6FA8-A708-25995316616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442" width="9.140625"/>
    <col min="3" max="7" style="5486" width="8.00390625" customWidth="1"/>
    <col min="8" max="12" style="5486" width="8.57421875" customWidth="1"/>
    <col min="13" max="14" style="5486" width="27.7109375" customWidth="1"/>
    <col min="15" max="19" style="5486" width="5.140625" customWidth="1"/>
    <col min="20" max="24" style="5486" width="27.7109375" customWidth="1"/>
    <col min="25" max="25" style="5487" width="1.8515625" customWidth="1"/>
    <col min="26" max="26" style="5442" width="27.7109375" customWidth="1"/>
    <col min="27" max="27" style="5488" width="27.7109375" customWidth="1"/>
    <col min="28" max="29" style="5442" width="27.7109375" customWidth="1"/>
    <col min="30" max="30" style="5442" width="3.8515625" customWidth="1"/>
    <col min="31" max="34" style="5442" width="9.140625"/>
  </cols>
  <sheetData>
    <row s="5444"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813</v>
      </c>
      <c r="D2" s="897" t="s">
        <v>859</v>
      </c>
      <c r="E2" s="897" t="s">
        <v>912</v>
      </c>
      <c r="F2" s="897" t="s">
        <v>899</v>
      </c>
      <c r="G2" s="897" t="s">
        <v>1624</v>
      </c>
      <c r="H2" s="899"/>
      <c r="I2" s="899"/>
      <c r="J2" s="899"/>
      <c r="K2" s="899"/>
      <c r="L2" s="899"/>
      <c r="M2" s="899"/>
      <c r="N2" s="899"/>
      <c r="O2" s="897" t="s">
        <v>813</v>
      </c>
      <c r="P2" s="897" t="s">
        <v>859</v>
      </c>
      <c r="Q2" s="897" t="s">
        <v>899</v>
      </c>
      <c r="R2" s="897" t="s">
        <v>912</v>
      </c>
      <c r="S2" s="897" t="s">
        <v>1624</v>
      </c>
      <c r="T2" s="897" t="s">
        <v>813</v>
      </c>
      <c r="U2" s="897" t="s">
        <v>859</v>
      </c>
      <c r="V2" s="897" t="s">
        <v>899</v>
      </c>
      <c r="W2" s="897" t="s">
        <v>912</v>
      </c>
      <c r="X2" s="897" t="s">
        <v>1624</v>
      </c>
      <c r="Y2" s="897"/>
      <c r="Z2" s="897" t="s">
        <v>813</v>
      </c>
      <c r="AA2" s="906" t="s">
        <v>859</v>
      </c>
      <c r="AB2" s="897" t="s">
        <v>899</v>
      </c>
      <c r="AC2" s="897" t="s">
        <v>912</v>
      </c>
      <c r="AD2" s="897" t="s">
        <v>1624</v>
      </c>
    </row>
    <row customHeight="1" ht="162">
      <c r="A3" s="901" t="s">
        <v>26</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1563</v>
      </c>
      <c r="D11" s="2655" t="s">
        <v>1559</v>
      </c>
      <c r="E11" s="2655" t="s">
        <v>1657</v>
      </c>
      <c r="F11" s="2655" t="s">
        <v>2025</v>
      </c>
      <c r="G11" s="2655"/>
      <c r="H11" s="954" t="s">
        <v>2026</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1660</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714</v>
      </c>
      <c r="P20" s="1013" t="s">
        <v>714</v>
      </c>
      <c r="Q20" s="1013" t="s">
        <v>714</v>
      </c>
      <c r="R20" s="1013" t="s">
        <v>714</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741</v>
      </c>
      <c r="R25" s="1013" t="s">
        <v>312</v>
      </c>
      <c r="S25" s="1013"/>
      <c r="T25" s="1020" t="s">
        <v>2063</v>
      </c>
      <c r="U25" s="902" t="s">
        <v>2063</v>
      </c>
      <c r="V25" s="902" t="s">
        <v>2063</v>
      </c>
      <c r="W25" s="902" t="s">
        <v>2063</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730</v>
      </c>
      <c r="P26" s="1013" t="s">
        <v>724</v>
      </c>
      <c r="Q26" s="1013" t="s">
        <v>2064</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2065</v>
      </c>
      <c r="V26" s="1020" t="s">
        <v>2065</v>
      </c>
      <c r="W26" s="1020" t="s">
        <v>2065</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732</v>
      </c>
      <c r="P27" s="1013" t="s">
        <v>726</v>
      </c>
      <c r="Q27" s="1013" t="s">
        <v>2066</v>
      </c>
      <c r="R27" s="1013" t="s">
        <v>726</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734</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741</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743</v>
      </c>
      <c r="P30" s="1013" t="s">
        <v>734</v>
      </c>
      <c r="Q30" s="1013" t="s">
        <v>743</v>
      </c>
      <c r="R30" s="1013" t="s">
        <v>734</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2073</v>
      </c>
      <c r="P31" s="1013" t="s">
        <v>737</v>
      </c>
      <c r="Q31" s="1013" t="s">
        <v>2073</v>
      </c>
      <c r="R31" s="1013" t="s">
        <v>737</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739</v>
      </c>
      <c r="Q32" s="1013" t="s">
        <v>2076</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751</v>
      </c>
      <c r="P39" s="1013" t="s">
        <v>745</v>
      </c>
      <c r="Q39" s="1013" t="s">
        <v>751</v>
      </c>
      <c r="R39" s="1013" t="s">
        <v>745</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747</v>
      </c>
      <c r="Q40" s="1013" t="s">
        <v>2099</v>
      </c>
      <c r="R40" s="1013" t="s">
        <v>747</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751</v>
      </c>
      <c r="Q43" s="1013" t="s">
        <v>2110</v>
      </c>
      <c r="R43" s="1013" t="s">
        <v>751</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2142</v>
      </c>
      <c r="U52" s="899" t="s">
        <v>2143</v>
      </c>
      <c r="V52" s="899" t="s">
        <v>2144</v>
      </c>
      <c r="W52" s="899" t="s">
        <v>2145</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329</v>
      </c>
      <c r="Q53" s="1013" t="s">
        <v>329</v>
      </c>
      <c r="R53" s="1013" t="s">
        <v>329</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1027</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2149</v>
      </c>
      <c r="V56" s="899" t="s">
        <v>2149</v>
      </c>
      <c r="W56" s="899" t="s">
        <v>2149</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2151</v>
      </c>
      <c r="V57" s="899" t="s">
        <v>2151</v>
      </c>
      <c r="W57" s="899" t="s">
        <v>2151</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635</v>
      </c>
      <c r="U60" s="899" t="s">
        <v>635</v>
      </c>
      <c r="V60" s="899" t="s">
        <v>635</v>
      </c>
      <c r="W60" s="899" t="s">
        <v>635</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640</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680</v>
      </c>
      <c r="U89" s="899" t="s">
        <v>680</v>
      </c>
      <c r="V89" s="899" t="s">
        <v>680</v>
      </c>
      <c r="W89" s="899" t="s">
        <v>680</v>
      </c>
      <c r="X89" s="899"/>
      <c r="Y89" s="1056"/>
      <c r="Z89" s="902"/>
      <c r="AA89" s="905"/>
      <c r="AB89" s="902"/>
      <c r="AC89" s="902"/>
      <c r="AD89" s="902"/>
    </row>
    <row customHeight="1" ht="27">
      <c r="A90" s="901"/>
      <c r="B90" s="955">
        <v>73</v>
      </c>
      <c r="C90" s="899" t="s">
        <v>2204</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1468</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1468</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1474</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1486</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1500</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1512</v>
      </c>
      <c r="P99" s="1013"/>
      <c r="Q99" s="1013"/>
      <c r="R99" s="1013"/>
      <c r="S99" s="1013"/>
      <c r="T99" s="899" t="s">
        <v>2222</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2223</v>
      </c>
      <c r="P100" s="1013"/>
      <c r="Q100" s="1013"/>
      <c r="R100" s="1013"/>
      <c r="S100" s="1013"/>
      <c r="T100" s="899" t="s">
        <v>2224</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2225</v>
      </c>
      <c r="P101" s="1013"/>
      <c r="Q101" s="1013"/>
      <c r="R101" s="1013"/>
      <c r="S101" s="1013"/>
      <c r="T101" s="899" t="s">
        <v>2226</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1666</v>
      </c>
      <c r="B148" s="901"/>
      <c r="C148" s="899" t="s">
        <v>2227</v>
      </c>
      <c r="D148" s="899" t="s">
        <v>1568</v>
      </c>
      <c r="E148" s="899" t="s">
        <v>1668</v>
      </c>
      <c r="F148" s="899" t="s">
        <v>2228</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1CBA1-0AD8-CBC9-B6E9-8A7D927260A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5" width="3.00390625" customWidth="1"/>
    <col min="10" max="11" style="3642" width="3.00390625" customWidth="1"/>
    <col min="12" max="12" style="364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ООО "Рыбинская генерация"</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425</v>
      </c>
      <c r="N9" s="360"/>
      <c r="O9" s="2307" t="str">
        <f>IF(TITLE_DATE_CHANGE_PERIOD="",IF(TITLE_DATE_PR="","",TITLE_DATE_PR),TITLE_DATE_CHANGE_PERIOD)</f>
        <v>45408</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04/4234</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2232</v>
      </c>
      <c r="P15" s="2331"/>
      <c r="Q15" s="2331"/>
      <c r="R15" s="2331"/>
      <c r="S15" s="2331"/>
      <c r="T15" s="2331"/>
      <c r="U15" s="2332"/>
      <c r="V15" s="2333" t="s">
        <v>432</v>
      </c>
      <c r="W15" s="2336" t="s">
        <v>1150</v>
      </c>
      <c r="X15" s="2183"/>
      <c r="AD15" s="1211">
        <v>14</v>
      </c>
    </row>
    <row customHeight="1" ht="35.699999999999996">
      <c r="J16" s="432"/>
      <c r="K16" s="432"/>
      <c r="L16" s="2329"/>
      <c r="M16" s="2265"/>
      <c r="N16" s="1087"/>
      <c r="O16" s="2316" t="s">
        <v>435</v>
      </c>
      <c r="P16" s="2316" t="s">
        <v>436</v>
      </c>
      <c r="Q16" s="2318" t="s">
        <v>437</v>
      </c>
      <c r="R16" s="2319"/>
      <c r="S16" s="2318" t="s">
        <v>451</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6"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175</v>
      </c>
      <c r="B19" s="1419" t="s">
        <v>176</v>
      </c>
      <c r="C19" s="1419" t="s">
        <v>177</v>
      </c>
      <c r="D19" s="1419" t="s">
        <v>178</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175</v>
      </c>
      <c r="B20" s="1419" t="s">
        <v>176</v>
      </c>
      <c r="C20" s="1419" t="s">
        <v>177</v>
      </c>
      <c r="D20" s="1419" t="s">
        <v>178</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175</v>
      </c>
      <c r="B21" s="1419" t="s">
        <v>176</v>
      </c>
      <c r="C21" s="1419" t="s">
        <v>177</v>
      </c>
      <c r="D21" s="1419" t="s">
        <v>178</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175</v>
      </c>
      <c r="B22" s="1419" t="s">
        <v>176</v>
      </c>
      <c r="C22" s="1419" t="s">
        <v>177</v>
      </c>
      <c r="D22" s="1419" t="s">
        <v>178</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175</v>
      </c>
      <c r="B23" s="1419" t="s">
        <v>176</v>
      </c>
      <c r="C23" s="1419" t="s">
        <v>177</v>
      </c>
      <c r="D23" s="1419" t="s">
        <v>178</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175</v>
      </c>
      <c r="B24" s="1419" t="s">
        <v>176</v>
      </c>
      <c r="C24" s="1419" t="s">
        <v>177</v>
      </c>
      <c r="D24" s="1419" t="s">
        <v>178</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175</v>
      </c>
      <c r="B25" s="1419" t="s">
        <v>176</v>
      </c>
      <c r="C25" s="1419" t="s">
        <v>177</v>
      </c>
      <c r="D25" s="1419" t="s">
        <v>178</v>
      </c>
      <c r="E25" s="1419"/>
      <c r="F25" s="2663"/>
      <c r="G25" s="2273"/>
      <c r="H25" s="2273" t="str">
        <f>G24&amp;".1"</f>
        <v>....1.1.1</v>
      </c>
      <c r="I25" s="2313"/>
      <c r="J25" s="2313"/>
      <c r="K25" s="413">
        <v>1</v>
      </c>
      <c r="L25" s="1349" t="str">
        <f>$H$25</f>
        <v>....1.1.1</v>
      </c>
      <c r="M25" s="1403"/>
      <c r="N25" s="356"/>
      <c r="O25" s="807"/>
      <c r="P25" s="381"/>
      <c r="Q25" s="807"/>
      <c r="R25" s="1313"/>
      <c r="S25" s="2658"/>
      <c r="T25" s="2163" t="s">
        <v>61</v>
      </c>
      <c r="U25" s="2658"/>
      <c r="V25" s="2163" t="s">
        <v>19</v>
      </c>
      <c r="W25" s="381"/>
      <c r="X25" s="2309" t="s">
        <v>415</v>
      </c>
      <c r="Y25" s="567">
        <f>STRCHECKDATE(O26:W26)</f>
      </c>
      <c r="Z25" s="556"/>
      <c r="AA25" s="556" t="str">
        <f>IF(M25="","",M25)</f>
        <v/>
      </c>
      <c r="AB25" s="556"/>
      <c r="AC25" s="556"/>
      <c r="AD25" s="1211">
        <v>11</v>
      </c>
    </row>
    <row customHeight="1" ht="11.549999999999999">
      <c r="A26" s="1419" t="s">
        <v>175</v>
      </c>
      <c r="B26" s="1419" t="s">
        <v>176</v>
      </c>
      <c r="C26" s="1419" t="s">
        <v>177</v>
      </c>
      <c r="D26" s="1419" t="s">
        <v>178</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175</v>
      </c>
      <c r="B27" s="1419" t="s">
        <v>176</v>
      </c>
      <c r="C27" s="1419" t="s">
        <v>177</v>
      </c>
      <c r="D27" s="1419" t="s">
        <v>178</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175</v>
      </c>
      <c r="B28" s="1419" t="s">
        <v>176</v>
      </c>
      <c r="C28" s="1419" t="s">
        <v>177</v>
      </c>
      <c r="D28" s="1419" t="s">
        <v>178</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175</v>
      </c>
      <c r="B29" s="1419" t="s">
        <v>176</v>
      </c>
      <c r="C29" s="1419" t="s">
        <v>177</v>
      </c>
      <c r="D29" s="1419" t="s">
        <v>178</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175</v>
      </c>
      <c r="B30" s="1419" t="s">
        <v>176</v>
      </c>
      <c r="C30" s="1419" t="s">
        <v>177</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175</v>
      </c>
      <c r="B31" s="1419" t="s">
        <v>176</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171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30A71-88FB-8A38-9A94-4FCFD1EB0A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BDABF-DA08-A878-BD88-29DD284F43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58B9F-3DA8-A15F-3F98-C3BC59023B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6E0EB-4D28-29B8-8528-B0EA3EFB5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786E8-BDF7-55DA-34CE-FF36DFE5EA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2C558-E44D-8E98-61F8-90300AC907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E9E18-BB28-0F9E-C468-DE35CD4D18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21276-1A28-1A98-C8D8-6A2F520115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68298-B322-7B48-3288-897598C5A1D9}"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2237</v>
      </c>
      <c r="B1" s="2672" t="s">
        <v>2238</v>
      </c>
      <c r="C1" s="2673" t="s">
        <v>2239</v>
      </c>
      <c r="D1" s="2674"/>
      <c r="E1" s="892" t="s">
        <v>2240</v>
      </c>
    </row>
    <row customHeight="1" ht="11.25">
      <c r="A2" s="2675"/>
      <c r="B2" s="821" t="s">
        <v>26</v>
      </c>
      <c r="C2" s="809"/>
      <c r="D2" s="820"/>
      <c r="E2" s="892"/>
    </row>
    <row customHeight="1" ht="11.25">
      <c r="A3" s="2676"/>
      <c r="B3" s="2677" t="s">
        <v>33</v>
      </c>
      <c r="C3" s="809"/>
      <c r="D3" s="820"/>
      <c r="E3" s="892"/>
    </row>
    <row customHeight="1" ht="11.25">
      <c r="A4" s="2678"/>
      <c r="B4" s="822" t="s">
        <v>1666</v>
      </c>
      <c r="C4" s="809"/>
      <c r="D4" s="820"/>
      <c r="E4" s="892"/>
    </row>
    <row customHeight="1" ht="11.25">
      <c r="A5" s="2679"/>
      <c r="B5" s="822" t="s">
        <v>1660</v>
      </c>
      <c r="C5" s="2680" t="s">
        <v>2004</v>
      </c>
      <c r="D5" s="2681" t="s">
        <v>2241</v>
      </c>
      <c r="E5" s="892"/>
    </row>
    <row s="2909" customFormat="1" customHeight="1" ht="11.25">
      <c r="A6" s="2682"/>
      <c r="B6" s="822" t="s">
        <v>1670</v>
      </c>
      <c r="C6" s="809"/>
      <c r="D6" s="820"/>
      <c r="E6" s="892"/>
    </row>
    <row customHeight="1" ht="11.25">
      <c r="A7" s="2683"/>
      <c r="B7" s="822" t="s">
        <v>1677</v>
      </c>
      <c r="C7" s="809"/>
      <c r="D7" s="820"/>
      <c r="E7" s="892"/>
    </row>
    <row customHeight="1" ht="11.25">
      <c r="A8" s="812"/>
      <c r="B8" s="822" t="s">
        <v>1673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18E4D-8F9F-1E68-DFBE-CB4E9CC76F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B03D8-BF88-76F3-7928-BC80315309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F6836-D984-20D8-B1EE-9BF0AB408748}" mc:Ignorable="x14ac xr xr2 xr3">
  <sheetPr>
    <tabColor rgb="FFFFCC99"/>
  </sheetPr>
  <dimension ref="A1:I409"/>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5542" t="s">
        <v>2251</v>
      </c>
      <c r="B2" s="5542" t="s">
        <v>16</v>
      </c>
      <c r="C2" s="5542" t="s">
        <v>2252</v>
      </c>
      <c r="D2" s="5542" t="s">
        <v>2253</v>
      </c>
      <c r="E2" s="5542" t="s">
        <v>2254</v>
      </c>
      <c r="F2" s="5542" t="s">
        <v>2255</v>
      </c>
      <c r="G2" s="5542" t="s">
        <v>28</v>
      </c>
      <c r="H2" s="5542" t="s">
        <v>28</v>
      </c>
      <c r="I2" s="5542" t="s">
        <v>813</v>
      </c>
    </row>
    <row customHeight="1" ht="11.25">
      <c r="A3" s="5542" t="s">
        <v>2251</v>
      </c>
      <c r="B3" s="5542" t="s">
        <v>16</v>
      </c>
      <c r="C3" s="5542" t="s">
        <v>2256</v>
      </c>
      <c r="D3" s="5542" t="s">
        <v>2257</v>
      </c>
      <c r="E3" s="5542" t="s">
        <v>2258</v>
      </c>
      <c r="F3" s="5542" t="s">
        <v>2259</v>
      </c>
      <c r="G3" s="5542" t="s">
        <v>2260</v>
      </c>
      <c r="H3" s="5542" t="s">
        <v>28</v>
      </c>
      <c r="I3" s="5542" t="s">
        <v>813</v>
      </c>
    </row>
    <row customHeight="1" ht="11.25">
      <c r="A4" s="5542" t="s">
        <v>2251</v>
      </c>
      <c r="B4" s="5542" t="s">
        <v>16</v>
      </c>
      <c r="C4" s="5542" t="s">
        <v>2261</v>
      </c>
      <c r="D4" s="5542" t="s">
        <v>2262</v>
      </c>
      <c r="E4" s="5542" t="s">
        <v>2263</v>
      </c>
      <c r="F4" s="5542" t="s">
        <v>2264</v>
      </c>
      <c r="G4" s="5542" t="s">
        <v>2265</v>
      </c>
      <c r="H4" s="5542" t="s">
        <v>28</v>
      </c>
      <c r="I4" s="5542" t="s">
        <v>813</v>
      </c>
    </row>
    <row customHeight="1" ht="11.25">
      <c r="A5" s="5542" t="s">
        <v>2251</v>
      </c>
      <c r="B5" s="5542" t="s">
        <v>16</v>
      </c>
      <c r="C5" s="5542" t="s">
        <v>2266</v>
      </c>
      <c r="D5" s="5542" t="s">
        <v>2267</v>
      </c>
      <c r="E5" s="5542" t="s">
        <v>2268</v>
      </c>
      <c r="F5" s="5542" t="s">
        <v>2269</v>
      </c>
      <c r="G5" s="5542" t="s">
        <v>28</v>
      </c>
      <c r="H5" s="5542" t="s">
        <v>28</v>
      </c>
      <c r="I5" s="5542" t="s">
        <v>813</v>
      </c>
    </row>
    <row customHeight="1" ht="11.25">
      <c r="A6" s="5542" t="s">
        <v>2251</v>
      </c>
      <c r="B6" s="5542" t="s">
        <v>16</v>
      </c>
      <c r="C6" s="5542" t="s">
        <v>2270</v>
      </c>
      <c r="D6" s="5542" t="s">
        <v>2271</v>
      </c>
      <c r="E6" s="5542" t="s">
        <v>2272</v>
      </c>
      <c r="F6" s="5542" t="s">
        <v>2273</v>
      </c>
      <c r="G6" s="5542" t="s">
        <v>28</v>
      </c>
      <c r="H6" s="5542" t="s">
        <v>28</v>
      </c>
      <c r="I6" s="5542" t="s">
        <v>813</v>
      </c>
    </row>
    <row customHeight="1" ht="11.25">
      <c r="A7" s="5542" t="s">
        <v>2251</v>
      </c>
      <c r="B7" s="5542" t="s">
        <v>16</v>
      </c>
      <c r="C7" s="5542" t="s">
        <v>2274</v>
      </c>
      <c r="D7" s="5542" t="s">
        <v>2275</v>
      </c>
      <c r="E7" s="5542" t="s">
        <v>2276</v>
      </c>
      <c r="F7" s="5542" t="s">
        <v>2277</v>
      </c>
      <c r="G7" s="5542" t="s">
        <v>28</v>
      </c>
      <c r="H7" s="5542" t="s">
        <v>28</v>
      </c>
      <c r="I7" s="5542" t="s">
        <v>813</v>
      </c>
    </row>
    <row customHeight="1" ht="11.25">
      <c r="A8" s="5542" t="s">
        <v>2251</v>
      </c>
      <c r="B8" s="5542" t="s">
        <v>16</v>
      </c>
      <c r="C8" s="5542" t="s">
        <v>2278</v>
      </c>
      <c r="D8" s="5542" t="s">
        <v>2279</v>
      </c>
      <c r="E8" s="5542" t="s">
        <v>2280</v>
      </c>
      <c r="F8" s="5542" t="s">
        <v>2281</v>
      </c>
      <c r="G8" s="5542" t="s">
        <v>28</v>
      </c>
      <c r="H8" s="5542" t="s">
        <v>28</v>
      </c>
      <c r="I8" s="5542" t="s">
        <v>813</v>
      </c>
    </row>
    <row customHeight="1" ht="11.25">
      <c r="A9" s="5542" t="s">
        <v>2251</v>
      </c>
      <c r="B9" s="5542" t="s">
        <v>16</v>
      </c>
      <c r="C9" s="5542" t="s">
        <v>2282</v>
      </c>
      <c r="D9" s="5542" t="s">
        <v>2283</v>
      </c>
      <c r="E9" s="5542" t="s">
        <v>2284</v>
      </c>
      <c r="F9" s="5542" t="s">
        <v>2285</v>
      </c>
      <c r="G9" s="5542" t="s">
        <v>28</v>
      </c>
      <c r="H9" s="5542" t="s">
        <v>28</v>
      </c>
      <c r="I9" s="5542" t="s">
        <v>813</v>
      </c>
    </row>
    <row customHeight="1" ht="11.25">
      <c r="A10" s="5542" t="s">
        <v>2251</v>
      </c>
      <c r="B10" s="5542" t="s">
        <v>16</v>
      </c>
      <c r="C10" s="5542" t="s">
        <v>2286</v>
      </c>
      <c r="D10" s="5542" t="s">
        <v>2287</v>
      </c>
      <c r="E10" s="5542" t="s">
        <v>2288</v>
      </c>
      <c r="F10" s="5542" t="s">
        <v>2289</v>
      </c>
      <c r="G10" s="5542" t="s">
        <v>28</v>
      </c>
      <c r="H10" s="5542" t="s">
        <v>28</v>
      </c>
      <c r="I10" s="5542" t="s">
        <v>813</v>
      </c>
    </row>
    <row customHeight="1" ht="11.25">
      <c r="A11" s="5542" t="s">
        <v>2251</v>
      </c>
      <c r="B11" s="5542" t="s">
        <v>16</v>
      </c>
      <c r="C11" s="5542" t="s">
        <v>2290</v>
      </c>
      <c r="D11" s="5542" t="s">
        <v>2291</v>
      </c>
      <c r="E11" s="5542" t="s">
        <v>2292</v>
      </c>
      <c r="F11" s="5542" t="s">
        <v>2293</v>
      </c>
      <c r="G11" s="5542" t="s">
        <v>28</v>
      </c>
      <c r="H11" s="5542" t="s">
        <v>28</v>
      </c>
      <c r="I11" s="5542" t="s">
        <v>813</v>
      </c>
    </row>
    <row customHeight="1" ht="11.25">
      <c r="A12" s="5542" t="s">
        <v>2251</v>
      </c>
      <c r="B12" s="5542" t="s">
        <v>16</v>
      </c>
      <c r="C12" s="5542" t="s">
        <v>2294</v>
      </c>
      <c r="D12" s="5542" t="s">
        <v>2295</v>
      </c>
      <c r="E12" s="5542" t="s">
        <v>2296</v>
      </c>
      <c r="F12" s="5542" t="s">
        <v>2297</v>
      </c>
      <c r="G12" s="5542" t="s">
        <v>28</v>
      </c>
      <c r="H12" s="5542" t="s">
        <v>28</v>
      </c>
      <c r="I12" s="5542" t="s">
        <v>813</v>
      </c>
    </row>
    <row customHeight="1" ht="11.25">
      <c r="A13" s="5542" t="s">
        <v>2251</v>
      </c>
      <c r="B13" s="5542" t="s">
        <v>16</v>
      </c>
      <c r="C13" s="5542" t="s">
        <v>2298</v>
      </c>
      <c r="D13" s="5542" t="s">
        <v>2299</v>
      </c>
      <c r="E13" s="5542" t="s">
        <v>2300</v>
      </c>
      <c r="F13" s="5542" t="s">
        <v>2269</v>
      </c>
      <c r="G13" s="5542" t="s">
        <v>28</v>
      </c>
      <c r="H13" s="5542" t="s">
        <v>28</v>
      </c>
      <c r="I13" s="5542" t="s">
        <v>813</v>
      </c>
    </row>
    <row customHeight="1" ht="11.25">
      <c r="A14" s="5542" t="s">
        <v>2251</v>
      </c>
      <c r="B14" s="5542" t="s">
        <v>16</v>
      </c>
      <c r="C14" s="5542" t="s">
        <v>2301</v>
      </c>
      <c r="D14" s="5542" t="s">
        <v>2302</v>
      </c>
      <c r="E14" s="5542" t="s">
        <v>2303</v>
      </c>
      <c r="F14" s="5542" t="s">
        <v>2304</v>
      </c>
      <c r="G14" s="5542" t="s">
        <v>2305</v>
      </c>
      <c r="H14" s="5542" t="s">
        <v>28</v>
      </c>
      <c r="I14" s="5542" t="s">
        <v>813</v>
      </c>
    </row>
    <row customHeight="1" ht="11.25">
      <c r="A15" s="5542" t="s">
        <v>2251</v>
      </c>
      <c r="B15" s="5542" t="s">
        <v>16</v>
      </c>
      <c r="C15" s="5542" t="s">
        <v>2306</v>
      </c>
      <c r="D15" s="5542" t="s">
        <v>2307</v>
      </c>
      <c r="E15" s="5542" t="s">
        <v>2308</v>
      </c>
      <c r="F15" s="5542" t="s">
        <v>51</v>
      </c>
      <c r="G15" s="5542" t="s">
        <v>28</v>
      </c>
      <c r="H15" s="5542" t="s">
        <v>28</v>
      </c>
      <c r="I15" s="5542" t="s">
        <v>813</v>
      </c>
    </row>
    <row customHeight="1" ht="11.25">
      <c r="A16" s="5542" t="s">
        <v>2251</v>
      </c>
      <c r="B16" s="5542" t="s">
        <v>16</v>
      </c>
      <c r="C16" s="5542" t="s">
        <v>2309</v>
      </c>
      <c r="D16" s="5542" t="s">
        <v>2310</v>
      </c>
      <c r="E16" s="5542" t="s">
        <v>2311</v>
      </c>
      <c r="F16" s="5542" t="s">
        <v>2312</v>
      </c>
      <c r="G16" s="5542" t="s">
        <v>28</v>
      </c>
      <c r="H16" s="5542" t="s">
        <v>28</v>
      </c>
      <c r="I16" s="5542" t="s">
        <v>813</v>
      </c>
    </row>
    <row customHeight="1" ht="11.25">
      <c r="A17" s="5542" t="s">
        <v>2251</v>
      </c>
      <c r="B17" s="5542" t="s">
        <v>16</v>
      </c>
      <c r="C17" s="5542" t="s">
        <v>2313</v>
      </c>
      <c r="D17" s="5542" t="s">
        <v>2314</v>
      </c>
      <c r="E17" s="5542" t="s">
        <v>2315</v>
      </c>
      <c r="F17" s="5542" t="s">
        <v>2316</v>
      </c>
      <c r="G17" s="5542" t="s">
        <v>28</v>
      </c>
      <c r="H17" s="5542" t="s">
        <v>28</v>
      </c>
      <c r="I17" s="5542" t="s">
        <v>813</v>
      </c>
    </row>
    <row customHeight="1" ht="11.25">
      <c r="A18" s="5542" t="s">
        <v>2251</v>
      </c>
      <c r="B18" s="5542" t="s">
        <v>16</v>
      </c>
      <c r="C18" s="5542" t="s">
        <v>2317</v>
      </c>
      <c r="D18" s="5542" t="s">
        <v>2318</v>
      </c>
      <c r="E18" s="5542" t="s">
        <v>2319</v>
      </c>
      <c r="F18" s="5542" t="s">
        <v>2312</v>
      </c>
      <c r="G18" s="5542" t="s">
        <v>28</v>
      </c>
      <c r="H18" s="5542" t="s">
        <v>28</v>
      </c>
      <c r="I18" s="5542" t="s">
        <v>813</v>
      </c>
    </row>
    <row customHeight="1" ht="11.25">
      <c r="A19" s="5542" t="s">
        <v>2251</v>
      </c>
      <c r="B19" s="5542" t="s">
        <v>16</v>
      </c>
      <c r="C19" s="5542" t="s">
        <v>2320</v>
      </c>
      <c r="D19" s="5542" t="s">
        <v>2321</v>
      </c>
      <c r="E19" s="5542" t="s">
        <v>2322</v>
      </c>
      <c r="F19" s="5542" t="s">
        <v>2289</v>
      </c>
      <c r="G19" s="5542" t="s">
        <v>2323</v>
      </c>
      <c r="H19" s="5542" t="s">
        <v>28</v>
      </c>
      <c r="I19" s="5542" t="s">
        <v>813</v>
      </c>
    </row>
    <row customHeight="1" ht="11.25">
      <c r="A20" s="5542" t="s">
        <v>2251</v>
      </c>
      <c r="B20" s="5542" t="s">
        <v>16</v>
      </c>
      <c r="C20" s="5542" t="s">
        <v>2324</v>
      </c>
      <c r="D20" s="5542" t="s">
        <v>2325</v>
      </c>
      <c r="E20" s="5542" t="s">
        <v>2326</v>
      </c>
      <c r="F20" s="5542" t="s">
        <v>2281</v>
      </c>
      <c r="G20" s="5542" t="s">
        <v>28</v>
      </c>
      <c r="H20" s="5542" t="s">
        <v>28</v>
      </c>
      <c r="I20" s="5542" t="s">
        <v>813</v>
      </c>
    </row>
    <row customHeight="1" ht="11.25">
      <c r="A21" s="5542" t="s">
        <v>2251</v>
      </c>
      <c r="B21" s="5542" t="s">
        <v>16</v>
      </c>
      <c r="C21" s="5542" t="s">
        <v>2327</v>
      </c>
      <c r="D21" s="5542" t="s">
        <v>2328</v>
      </c>
      <c r="E21" s="5542" t="s">
        <v>2329</v>
      </c>
      <c r="F21" s="5542" t="s">
        <v>2281</v>
      </c>
      <c r="G21" s="5542" t="s">
        <v>28</v>
      </c>
      <c r="H21" s="5542" t="s">
        <v>28</v>
      </c>
      <c r="I21" s="5542" t="s">
        <v>813</v>
      </c>
    </row>
    <row customHeight="1" ht="11.25">
      <c r="A22" s="5542" t="s">
        <v>2251</v>
      </c>
      <c r="B22" s="5542" t="s">
        <v>16</v>
      </c>
      <c r="C22" s="5542" t="s">
        <v>2330</v>
      </c>
      <c r="D22" s="5542" t="s">
        <v>2331</v>
      </c>
      <c r="E22" s="5542" t="s">
        <v>2332</v>
      </c>
      <c r="F22" s="5542" t="s">
        <v>2333</v>
      </c>
      <c r="G22" s="5542" t="s">
        <v>2334</v>
      </c>
      <c r="H22" s="5542" t="s">
        <v>28</v>
      </c>
      <c r="I22" s="5542" t="s">
        <v>813</v>
      </c>
    </row>
    <row customHeight="1" ht="11.25">
      <c r="A23" s="5542" t="s">
        <v>2251</v>
      </c>
      <c r="B23" s="5542" t="s">
        <v>16</v>
      </c>
      <c r="C23" s="5542" t="s">
        <v>2335</v>
      </c>
      <c r="D23" s="5542" t="s">
        <v>2336</v>
      </c>
      <c r="E23" s="5542" t="s">
        <v>2337</v>
      </c>
      <c r="F23" s="5542" t="s">
        <v>2333</v>
      </c>
      <c r="G23" s="5542" t="s">
        <v>28</v>
      </c>
      <c r="H23" s="5542" t="s">
        <v>28</v>
      </c>
      <c r="I23" s="5542" t="s">
        <v>813</v>
      </c>
    </row>
    <row customHeight="1" ht="11.25">
      <c r="A24" s="5542" t="s">
        <v>2251</v>
      </c>
      <c r="B24" s="5542" t="s">
        <v>16</v>
      </c>
      <c r="C24" s="5542" t="s">
        <v>2338</v>
      </c>
      <c r="D24" s="5542" t="s">
        <v>2339</v>
      </c>
      <c r="E24" s="5542" t="s">
        <v>2340</v>
      </c>
      <c r="F24" s="5542" t="s">
        <v>2341</v>
      </c>
      <c r="G24" s="5542" t="s">
        <v>28</v>
      </c>
      <c r="H24" s="5542" t="s">
        <v>28</v>
      </c>
      <c r="I24" s="5542" t="s">
        <v>813</v>
      </c>
    </row>
    <row customHeight="1" ht="11.25">
      <c r="A25" s="5542" t="s">
        <v>2251</v>
      </c>
      <c r="B25" s="5542" t="s">
        <v>16</v>
      </c>
      <c r="C25" s="5542" t="s">
        <v>2342</v>
      </c>
      <c r="D25" s="5542" t="s">
        <v>2343</v>
      </c>
      <c r="E25" s="5542" t="s">
        <v>2344</v>
      </c>
      <c r="F25" s="5542" t="s">
        <v>2269</v>
      </c>
      <c r="G25" s="5542" t="s">
        <v>28</v>
      </c>
      <c r="H25" s="5542" t="s">
        <v>28</v>
      </c>
      <c r="I25" s="5542" t="s">
        <v>813</v>
      </c>
    </row>
    <row customHeight="1" ht="11.25">
      <c r="A26" s="5542" t="s">
        <v>2251</v>
      </c>
      <c r="B26" s="5542" t="s">
        <v>16</v>
      </c>
      <c r="C26" s="5542" t="s">
        <v>2345</v>
      </c>
      <c r="D26" s="5542" t="s">
        <v>2346</v>
      </c>
      <c r="E26" s="5542" t="s">
        <v>2347</v>
      </c>
      <c r="F26" s="5542" t="s">
        <v>51</v>
      </c>
      <c r="G26" s="5542" t="s">
        <v>28</v>
      </c>
      <c r="H26" s="5542" t="s">
        <v>28</v>
      </c>
      <c r="I26" s="5542" t="s">
        <v>813</v>
      </c>
    </row>
    <row customHeight="1" ht="11.25">
      <c r="A27" s="5542" t="s">
        <v>2251</v>
      </c>
      <c r="B27" s="5542" t="s">
        <v>16</v>
      </c>
      <c r="C27" s="5542" t="s">
        <v>2348</v>
      </c>
      <c r="D27" s="5542" t="s">
        <v>2349</v>
      </c>
      <c r="E27" s="5542" t="s">
        <v>2350</v>
      </c>
      <c r="F27" s="5542" t="s">
        <v>2333</v>
      </c>
      <c r="G27" s="5542" t="s">
        <v>28</v>
      </c>
      <c r="H27" s="5542" t="s">
        <v>28</v>
      </c>
      <c r="I27" s="5542" t="s">
        <v>813</v>
      </c>
    </row>
    <row customHeight="1" ht="11.25">
      <c r="A28" s="5542" t="s">
        <v>2251</v>
      </c>
      <c r="B28" s="5542" t="s">
        <v>16</v>
      </c>
      <c r="C28" s="5542" t="s">
        <v>2351</v>
      </c>
      <c r="D28" s="5542" t="s">
        <v>2352</v>
      </c>
      <c r="E28" s="5542" t="s">
        <v>2353</v>
      </c>
      <c r="F28" s="5542" t="s">
        <v>2277</v>
      </c>
      <c r="G28" s="5542" t="s">
        <v>2354</v>
      </c>
      <c r="H28" s="5542" t="s">
        <v>28</v>
      </c>
      <c r="I28" s="5542" t="s">
        <v>813</v>
      </c>
    </row>
    <row customHeight="1" ht="11.25">
      <c r="A29" s="5542" t="s">
        <v>2251</v>
      </c>
      <c r="B29" s="5542" t="s">
        <v>16</v>
      </c>
      <c r="C29" s="5542" t="s">
        <v>2355</v>
      </c>
      <c r="D29" s="5542" t="s">
        <v>2356</v>
      </c>
      <c r="E29" s="5542" t="s">
        <v>2357</v>
      </c>
      <c r="F29" s="5542" t="s">
        <v>2358</v>
      </c>
      <c r="G29" s="5542" t="s">
        <v>28</v>
      </c>
      <c r="H29" s="5542" t="s">
        <v>28</v>
      </c>
      <c r="I29" s="5542" t="s">
        <v>813</v>
      </c>
    </row>
    <row customHeight="1" ht="11.25">
      <c r="A30" s="5542" t="s">
        <v>2251</v>
      </c>
      <c r="B30" s="5542" t="s">
        <v>16</v>
      </c>
      <c r="C30" s="5542" t="s">
        <v>2359</v>
      </c>
      <c r="D30" s="5542" t="s">
        <v>2360</v>
      </c>
      <c r="E30" s="5542" t="s">
        <v>2361</v>
      </c>
      <c r="F30" s="5542" t="s">
        <v>2289</v>
      </c>
      <c r="G30" s="5542" t="s">
        <v>28</v>
      </c>
      <c r="H30" s="5542" t="s">
        <v>28</v>
      </c>
      <c r="I30" s="5542" t="s">
        <v>813</v>
      </c>
    </row>
    <row customHeight="1" ht="11.25">
      <c r="A31" s="5542" t="s">
        <v>2251</v>
      </c>
      <c r="B31" s="5542" t="s">
        <v>16</v>
      </c>
      <c r="C31" s="5542" t="s">
        <v>2362</v>
      </c>
      <c r="D31" s="5542" t="s">
        <v>2363</v>
      </c>
      <c r="E31" s="5542" t="s">
        <v>2364</v>
      </c>
      <c r="F31" s="5542" t="s">
        <v>2365</v>
      </c>
      <c r="G31" s="5542" t="s">
        <v>28</v>
      </c>
      <c r="H31" s="5542" t="s">
        <v>28</v>
      </c>
      <c r="I31" s="5542" t="s">
        <v>813</v>
      </c>
    </row>
    <row customHeight="1" ht="11.25">
      <c r="A32" s="5542" t="s">
        <v>2251</v>
      </c>
      <c r="B32" s="5542" t="s">
        <v>16</v>
      </c>
      <c r="C32" s="5542" t="s">
        <v>2366</v>
      </c>
      <c r="D32" s="5542" t="s">
        <v>2367</v>
      </c>
      <c r="E32" s="5542" t="s">
        <v>2368</v>
      </c>
      <c r="F32" s="5542" t="s">
        <v>2369</v>
      </c>
      <c r="G32" s="5542" t="s">
        <v>28</v>
      </c>
      <c r="H32" s="5542" t="s">
        <v>28</v>
      </c>
      <c r="I32" s="5542" t="s">
        <v>813</v>
      </c>
    </row>
    <row customHeight="1" ht="11.25">
      <c r="A33" s="5542" t="s">
        <v>2251</v>
      </c>
      <c r="B33" s="5542" t="s">
        <v>16</v>
      </c>
      <c r="C33" s="5542" t="s">
        <v>2370</v>
      </c>
      <c r="D33" s="5542" t="s">
        <v>2371</v>
      </c>
      <c r="E33" s="5542" t="s">
        <v>2372</v>
      </c>
      <c r="F33" s="5542" t="s">
        <v>51</v>
      </c>
      <c r="G33" s="5542" t="s">
        <v>28</v>
      </c>
      <c r="H33" s="5542" t="s">
        <v>28</v>
      </c>
      <c r="I33" s="5542" t="s">
        <v>813</v>
      </c>
    </row>
    <row customHeight="1" ht="11.25">
      <c r="A34" s="5542" t="s">
        <v>2251</v>
      </c>
      <c r="B34" s="5542" t="s">
        <v>16</v>
      </c>
      <c r="C34" s="5542" t="s">
        <v>2373</v>
      </c>
      <c r="D34" s="5542" t="s">
        <v>2374</v>
      </c>
      <c r="E34" s="5542" t="s">
        <v>2375</v>
      </c>
      <c r="F34" s="5542" t="s">
        <v>2333</v>
      </c>
      <c r="G34" s="5542" t="s">
        <v>28</v>
      </c>
      <c r="H34" s="5542" t="s">
        <v>28</v>
      </c>
      <c r="I34" s="5542" t="s">
        <v>813</v>
      </c>
    </row>
    <row customHeight="1" ht="11.25">
      <c r="A35" s="5542" t="s">
        <v>2251</v>
      </c>
      <c r="B35" s="5542" t="s">
        <v>16</v>
      </c>
      <c r="C35" s="5542" t="s">
        <v>2376</v>
      </c>
      <c r="D35" s="5542" t="s">
        <v>2377</v>
      </c>
      <c r="E35" s="5542" t="s">
        <v>2378</v>
      </c>
      <c r="F35" s="5542" t="s">
        <v>2379</v>
      </c>
      <c r="G35" s="5542" t="s">
        <v>28</v>
      </c>
      <c r="H35" s="5542" t="s">
        <v>28</v>
      </c>
      <c r="I35" s="5542" t="s">
        <v>813</v>
      </c>
    </row>
    <row customHeight="1" ht="11.25">
      <c r="A36" s="5542" t="s">
        <v>2251</v>
      </c>
      <c r="B36" s="5542" t="s">
        <v>16</v>
      </c>
      <c r="C36" s="5542" t="s">
        <v>28</v>
      </c>
      <c r="D36" s="5542" t="s">
        <v>2380</v>
      </c>
      <c r="E36" s="5542" t="s">
        <v>2381</v>
      </c>
      <c r="F36" s="5542" t="s">
        <v>2312</v>
      </c>
      <c r="G36" s="5542" t="s">
        <v>28</v>
      </c>
      <c r="H36" s="5542" t="s">
        <v>28</v>
      </c>
      <c r="I36" s="5542" t="s">
        <v>813</v>
      </c>
    </row>
    <row customHeight="1" ht="11.25">
      <c r="A37" s="5542" t="s">
        <v>2251</v>
      </c>
      <c r="B37" s="5542" t="s">
        <v>16</v>
      </c>
      <c r="C37" s="5542" t="s">
        <v>2382</v>
      </c>
      <c r="D37" s="5542" t="s">
        <v>2383</v>
      </c>
      <c r="E37" s="5542" t="s">
        <v>2384</v>
      </c>
      <c r="F37" s="5542" t="s">
        <v>2273</v>
      </c>
      <c r="G37" s="5542" t="s">
        <v>28</v>
      </c>
      <c r="H37" s="5542" t="s">
        <v>28</v>
      </c>
      <c r="I37" s="5542" t="s">
        <v>813</v>
      </c>
    </row>
    <row customHeight="1" ht="11.25">
      <c r="A38" s="5542" t="s">
        <v>2251</v>
      </c>
      <c r="B38" s="5542" t="s">
        <v>16</v>
      </c>
      <c r="C38" s="5542" t="s">
        <v>2385</v>
      </c>
      <c r="D38" s="5542" t="s">
        <v>2386</v>
      </c>
      <c r="E38" s="5542" t="s">
        <v>2387</v>
      </c>
      <c r="F38" s="5542" t="s">
        <v>2369</v>
      </c>
      <c r="G38" s="5542" t="s">
        <v>2388</v>
      </c>
      <c r="H38" s="5542" t="s">
        <v>28</v>
      </c>
      <c r="I38" s="5542" t="s">
        <v>813</v>
      </c>
    </row>
    <row customHeight="1" ht="11.25">
      <c r="A39" s="5542" t="s">
        <v>2251</v>
      </c>
      <c r="B39" s="5542" t="s">
        <v>16</v>
      </c>
      <c r="C39" s="5542" t="s">
        <v>2389</v>
      </c>
      <c r="D39" s="5542" t="s">
        <v>2390</v>
      </c>
      <c r="E39" s="5542" t="s">
        <v>2391</v>
      </c>
      <c r="F39" s="5542" t="s">
        <v>2392</v>
      </c>
      <c r="G39" s="5542" t="s">
        <v>28</v>
      </c>
      <c r="H39" s="5542" t="s">
        <v>28</v>
      </c>
      <c r="I39" s="5542" t="s">
        <v>813</v>
      </c>
    </row>
    <row customHeight="1" ht="11.25">
      <c r="A40" s="5542" t="s">
        <v>2251</v>
      </c>
      <c r="B40" s="5542" t="s">
        <v>16</v>
      </c>
      <c r="C40" s="5542" t="s">
        <v>2393</v>
      </c>
      <c r="D40" s="5542" t="s">
        <v>2394</v>
      </c>
      <c r="E40" s="5542" t="s">
        <v>2395</v>
      </c>
      <c r="F40" s="5542" t="s">
        <v>2396</v>
      </c>
      <c r="G40" s="5542" t="s">
        <v>28</v>
      </c>
      <c r="H40" s="5542" t="s">
        <v>28</v>
      </c>
      <c r="I40" s="5542" t="s">
        <v>813</v>
      </c>
    </row>
    <row customHeight="1" ht="11.25">
      <c r="A41" s="5542" t="s">
        <v>2251</v>
      </c>
      <c r="B41" s="5542" t="s">
        <v>16</v>
      </c>
      <c r="C41" s="5542" t="s">
        <v>2397</v>
      </c>
      <c r="D41" s="5542" t="s">
        <v>2398</v>
      </c>
      <c r="E41" s="5542" t="s">
        <v>2399</v>
      </c>
      <c r="F41" s="5542" t="s">
        <v>2379</v>
      </c>
      <c r="G41" s="5542" t="s">
        <v>2400</v>
      </c>
      <c r="H41" s="5542" t="s">
        <v>28</v>
      </c>
      <c r="I41" s="5542" t="s">
        <v>813</v>
      </c>
    </row>
    <row customHeight="1" ht="11.25">
      <c r="A42" s="5542" t="s">
        <v>2251</v>
      </c>
      <c r="B42" s="5542" t="s">
        <v>16</v>
      </c>
      <c r="C42" s="5542" t="s">
        <v>2401</v>
      </c>
      <c r="D42" s="5542" t="s">
        <v>2402</v>
      </c>
      <c r="E42" s="5542" t="s">
        <v>2403</v>
      </c>
      <c r="F42" s="5542" t="s">
        <v>2404</v>
      </c>
      <c r="G42" s="5542" t="s">
        <v>28</v>
      </c>
      <c r="H42" s="5542" t="s">
        <v>28</v>
      </c>
      <c r="I42" s="5542" t="s">
        <v>813</v>
      </c>
    </row>
    <row customHeight="1" ht="11.25">
      <c r="A43" s="5542" t="s">
        <v>2251</v>
      </c>
      <c r="B43" s="5542" t="s">
        <v>16</v>
      </c>
      <c r="C43" s="5542" t="s">
        <v>2405</v>
      </c>
      <c r="D43" s="5542" t="s">
        <v>2406</v>
      </c>
      <c r="E43" s="5542" t="s">
        <v>2407</v>
      </c>
      <c r="F43" s="5542" t="s">
        <v>2408</v>
      </c>
      <c r="G43" s="5542" t="s">
        <v>28</v>
      </c>
      <c r="H43" s="5542" t="s">
        <v>28</v>
      </c>
      <c r="I43" s="5542" t="s">
        <v>813</v>
      </c>
    </row>
    <row customHeight="1" ht="11.25">
      <c r="A44" s="5542" t="s">
        <v>2251</v>
      </c>
      <c r="B44" s="5542" t="s">
        <v>16</v>
      </c>
      <c r="C44" s="5542" t="s">
        <v>2409</v>
      </c>
      <c r="D44" s="5542" t="s">
        <v>2410</v>
      </c>
      <c r="E44" s="5542" t="s">
        <v>2411</v>
      </c>
      <c r="F44" s="5542" t="s">
        <v>2365</v>
      </c>
      <c r="G44" s="5542" t="s">
        <v>28</v>
      </c>
      <c r="H44" s="5542" t="s">
        <v>28</v>
      </c>
      <c r="I44" s="5542" t="s">
        <v>813</v>
      </c>
    </row>
    <row customHeight="1" ht="11.25">
      <c r="A45" s="5542" t="s">
        <v>2251</v>
      </c>
      <c r="B45" s="5542" t="s">
        <v>16</v>
      </c>
      <c r="C45" s="5542" t="s">
        <v>2412</v>
      </c>
      <c r="D45" s="5542" t="s">
        <v>2413</v>
      </c>
      <c r="E45" s="5542" t="s">
        <v>2414</v>
      </c>
      <c r="F45" s="5542" t="s">
        <v>2277</v>
      </c>
      <c r="G45" s="5542" t="s">
        <v>2415</v>
      </c>
      <c r="H45" s="5542" t="s">
        <v>28</v>
      </c>
      <c r="I45" s="5542" t="s">
        <v>813</v>
      </c>
    </row>
    <row customHeight="1" ht="11.25">
      <c r="A46" s="5542" t="s">
        <v>2251</v>
      </c>
      <c r="B46" s="5542" t="s">
        <v>16</v>
      </c>
      <c r="C46" s="5542" t="s">
        <v>2416</v>
      </c>
      <c r="D46" s="5542" t="s">
        <v>2417</v>
      </c>
      <c r="E46" s="5542" t="s">
        <v>2418</v>
      </c>
      <c r="F46" s="5542" t="s">
        <v>2285</v>
      </c>
      <c r="G46" s="5542" t="s">
        <v>28</v>
      </c>
      <c r="H46" s="5542" t="s">
        <v>28</v>
      </c>
      <c r="I46" s="5542" t="s">
        <v>813</v>
      </c>
    </row>
    <row customHeight="1" ht="11.25">
      <c r="A47" s="5542" t="s">
        <v>2251</v>
      </c>
      <c r="B47" s="5542" t="s">
        <v>16</v>
      </c>
      <c r="C47" s="5542" t="s">
        <v>2419</v>
      </c>
      <c r="D47" s="5542" t="s">
        <v>2420</v>
      </c>
      <c r="E47" s="5542" t="s">
        <v>2421</v>
      </c>
      <c r="F47" s="5542" t="s">
        <v>2408</v>
      </c>
      <c r="G47" s="5542" t="s">
        <v>28</v>
      </c>
      <c r="H47" s="5542" t="s">
        <v>28</v>
      </c>
      <c r="I47" s="5542" t="s">
        <v>813</v>
      </c>
    </row>
    <row customHeight="1" ht="11.25">
      <c r="A48" s="5542" t="s">
        <v>2251</v>
      </c>
      <c r="B48" s="5542" t="s">
        <v>16</v>
      </c>
      <c r="C48" s="5542" t="s">
        <v>2422</v>
      </c>
      <c r="D48" s="5542" t="s">
        <v>2423</v>
      </c>
      <c r="E48" s="5542" t="s">
        <v>2424</v>
      </c>
      <c r="F48" s="5542" t="s">
        <v>2285</v>
      </c>
      <c r="G48" s="5542" t="s">
        <v>2425</v>
      </c>
      <c r="H48" s="5542" t="s">
        <v>28</v>
      </c>
      <c r="I48" s="5542" t="s">
        <v>813</v>
      </c>
    </row>
    <row customHeight="1" ht="11.25">
      <c r="A49" s="5542" t="s">
        <v>2251</v>
      </c>
      <c r="B49" s="5542" t="s">
        <v>16</v>
      </c>
      <c r="C49" s="5542" t="s">
        <v>2426</v>
      </c>
      <c r="D49" s="5542" t="s">
        <v>2427</v>
      </c>
      <c r="E49" s="5542" t="s">
        <v>2428</v>
      </c>
      <c r="F49" s="5542" t="s">
        <v>2365</v>
      </c>
      <c r="G49" s="5542" t="s">
        <v>28</v>
      </c>
      <c r="H49" s="5542" t="s">
        <v>28</v>
      </c>
      <c r="I49" s="5542" t="s">
        <v>813</v>
      </c>
    </row>
    <row customHeight="1" ht="11.25">
      <c r="A50" s="5542" t="s">
        <v>2251</v>
      </c>
      <c r="B50" s="5542" t="s">
        <v>16</v>
      </c>
      <c r="C50" s="5542" t="s">
        <v>2429</v>
      </c>
      <c r="D50" s="5542" t="s">
        <v>2430</v>
      </c>
      <c r="E50" s="5542" t="s">
        <v>2431</v>
      </c>
      <c r="F50" s="5542" t="s">
        <v>2408</v>
      </c>
      <c r="G50" s="5542" t="s">
        <v>28</v>
      </c>
      <c r="H50" s="5542" t="s">
        <v>28</v>
      </c>
      <c r="I50" s="5542" t="s">
        <v>813</v>
      </c>
    </row>
    <row customHeight="1" ht="11.25">
      <c r="A51" s="5542" t="s">
        <v>2251</v>
      </c>
      <c r="B51" s="5542" t="s">
        <v>16</v>
      </c>
      <c r="C51" s="5542" t="s">
        <v>2432</v>
      </c>
      <c r="D51" s="5542" t="s">
        <v>2433</v>
      </c>
      <c r="E51" s="5542" t="s">
        <v>2434</v>
      </c>
      <c r="F51" s="5542" t="s">
        <v>51</v>
      </c>
      <c r="G51" s="5542" t="s">
        <v>2435</v>
      </c>
      <c r="H51" s="5542" t="s">
        <v>28</v>
      </c>
      <c r="I51" s="5542" t="s">
        <v>813</v>
      </c>
    </row>
    <row customHeight="1" ht="11.25">
      <c r="A52" s="5542" t="s">
        <v>2251</v>
      </c>
      <c r="B52" s="5542" t="s">
        <v>16</v>
      </c>
      <c r="C52" s="5542" t="s">
        <v>2436</v>
      </c>
      <c r="D52" s="5542" t="s">
        <v>2437</v>
      </c>
      <c r="E52" s="5542" t="s">
        <v>2438</v>
      </c>
      <c r="F52" s="5542" t="s">
        <v>2439</v>
      </c>
      <c r="G52" s="5542" t="s">
        <v>28</v>
      </c>
      <c r="H52" s="5542" t="s">
        <v>28</v>
      </c>
      <c r="I52" s="5542" t="s">
        <v>813</v>
      </c>
    </row>
    <row customHeight="1" ht="11.25">
      <c r="A53" s="5542" t="s">
        <v>2251</v>
      </c>
      <c r="B53" s="5542" t="s">
        <v>16</v>
      </c>
      <c r="C53" s="5542" t="s">
        <v>2440</v>
      </c>
      <c r="D53" s="5542" t="s">
        <v>2441</v>
      </c>
      <c r="E53" s="5542" t="s">
        <v>2442</v>
      </c>
      <c r="F53" s="5542" t="s">
        <v>2365</v>
      </c>
      <c r="G53" s="5542" t="s">
        <v>28</v>
      </c>
      <c r="H53" s="5542" t="s">
        <v>28</v>
      </c>
      <c r="I53" s="5542" t="s">
        <v>813</v>
      </c>
    </row>
    <row customHeight="1" ht="11.25">
      <c r="A54" s="5542" t="s">
        <v>2251</v>
      </c>
      <c r="B54" s="5542" t="s">
        <v>16</v>
      </c>
      <c r="C54" s="5542" t="s">
        <v>2443</v>
      </c>
      <c r="D54" s="5542" t="s">
        <v>2444</v>
      </c>
      <c r="E54" s="5542" t="s">
        <v>2445</v>
      </c>
      <c r="F54" s="5542" t="s">
        <v>2293</v>
      </c>
      <c r="G54" s="5542" t="s">
        <v>28</v>
      </c>
      <c r="H54" s="5542" t="s">
        <v>28</v>
      </c>
      <c r="I54" s="5542" t="s">
        <v>813</v>
      </c>
    </row>
    <row customHeight="1" ht="11.25">
      <c r="A55" s="5542" t="s">
        <v>2251</v>
      </c>
      <c r="B55" s="5542" t="s">
        <v>16</v>
      </c>
      <c r="C55" s="5542" t="s">
        <v>2446</v>
      </c>
      <c r="D55" s="5542" t="s">
        <v>2447</v>
      </c>
      <c r="E55" s="5542" t="s">
        <v>2448</v>
      </c>
      <c r="F55" s="5542" t="s">
        <v>51</v>
      </c>
      <c r="G55" s="5542" t="s">
        <v>28</v>
      </c>
      <c r="H55" s="5542" t="s">
        <v>28</v>
      </c>
      <c r="I55" s="5542" t="s">
        <v>813</v>
      </c>
    </row>
    <row customHeight="1" ht="11.25">
      <c r="A56" s="5542" t="s">
        <v>2251</v>
      </c>
      <c r="B56" s="5542" t="s">
        <v>16</v>
      </c>
      <c r="C56" s="5542" t="s">
        <v>2449</v>
      </c>
      <c r="D56" s="5542" t="s">
        <v>2450</v>
      </c>
      <c r="E56" s="5542" t="s">
        <v>2451</v>
      </c>
      <c r="F56" s="5542" t="s">
        <v>2316</v>
      </c>
      <c r="G56" s="5542" t="s">
        <v>2452</v>
      </c>
      <c r="H56" s="5542" t="s">
        <v>28</v>
      </c>
      <c r="I56" s="5542" t="s">
        <v>813</v>
      </c>
    </row>
    <row customHeight="1" ht="11.25">
      <c r="A57" s="5542" t="s">
        <v>2251</v>
      </c>
      <c r="B57" s="5542" t="s">
        <v>16</v>
      </c>
      <c r="C57" s="5542" t="s">
        <v>2453</v>
      </c>
      <c r="D57" s="5542" t="s">
        <v>2454</v>
      </c>
      <c r="E57" s="5542" t="s">
        <v>2455</v>
      </c>
      <c r="F57" s="5542" t="s">
        <v>2316</v>
      </c>
      <c r="G57" s="5542" t="s">
        <v>28</v>
      </c>
      <c r="H57" s="5542" t="s">
        <v>28</v>
      </c>
      <c r="I57" s="5542" t="s">
        <v>813</v>
      </c>
    </row>
    <row customHeight="1" ht="11.25">
      <c r="A58" s="5542" t="s">
        <v>2251</v>
      </c>
      <c r="B58" s="5542" t="s">
        <v>16</v>
      </c>
      <c r="C58" s="5542" t="s">
        <v>2456</v>
      </c>
      <c r="D58" s="5542" t="s">
        <v>2457</v>
      </c>
      <c r="E58" s="5542" t="s">
        <v>2458</v>
      </c>
      <c r="F58" s="5542" t="s">
        <v>2273</v>
      </c>
      <c r="G58" s="5542" t="s">
        <v>28</v>
      </c>
      <c r="H58" s="5542" t="s">
        <v>28</v>
      </c>
      <c r="I58" s="5542" t="s">
        <v>813</v>
      </c>
    </row>
    <row customHeight="1" ht="11.25">
      <c r="A59" s="5542" t="s">
        <v>2251</v>
      </c>
      <c r="B59" s="5542" t="s">
        <v>16</v>
      </c>
      <c r="C59" s="5542" t="s">
        <v>2459</v>
      </c>
      <c r="D59" s="5542" t="s">
        <v>2460</v>
      </c>
      <c r="E59" s="5542" t="s">
        <v>2461</v>
      </c>
      <c r="F59" s="5542" t="s">
        <v>2369</v>
      </c>
      <c r="G59" s="5542" t="s">
        <v>28</v>
      </c>
      <c r="H59" s="5542" t="s">
        <v>28</v>
      </c>
      <c r="I59" s="5542" t="s">
        <v>813</v>
      </c>
    </row>
    <row customHeight="1" ht="11.25">
      <c r="A60" s="5542" t="s">
        <v>2251</v>
      </c>
      <c r="B60" s="5542" t="s">
        <v>16</v>
      </c>
      <c r="C60" s="5542" t="s">
        <v>2462</v>
      </c>
      <c r="D60" s="5542" t="s">
        <v>2463</v>
      </c>
      <c r="E60" s="5542" t="s">
        <v>2464</v>
      </c>
      <c r="F60" s="5542" t="s">
        <v>2312</v>
      </c>
      <c r="G60" s="5542" t="s">
        <v>28</v>
      </c>
      <c r="H60" s="5542" t="s">
        <v>28</v>
      </c>
      <c r="I60" s="5542" t="s">
        <v>813</v>
      </c>
    </row>
    <row customHeight="1" ht="11.25">
      <c r="A61" s="5542" t="s">
        <v>2251</v>
      </c>
      <c r="B61" s="5542" t="s">
        <v>16</v>
      </c>
      <c r="C61" s="5542" t="s">
        <v>2465</v>
      </c>
      <c r="D61" s="5542" t="s">
        <v>2466</v>
      </c>
      <c r="E61" s="5542" t="s">
        <v>2467</v>
      </c>
      <c r="F61" s="5542" t="s">
        <v>2281</v>
      </c>
      <c r="G61" s="5542" t="s">
        <v>28</v>
      </c>
      <c r="H61" s="5542" t="s">
        <v>28</v>
      </c>
      <c r="I61" s="5542" t="s">
        <v>813</v>
      </c>
    </row>
    <row customHeight="1" ht="11.25">
      <c r="A62" s="5542" t="s">
        <v>2251</v>
      </c>
      <c r="B62" s="5542" t="s">
        <v>16</v>
      </c>
      <c r="C62" s="5542" t="s">
        <v>2468</v>
      </c>
      <c r="D62" s="5542" t="s">
        <v>2469</v>
      </c>
      <c r="E62" s="5542" t="s">
        <v>2470</v>
      </c>
      <c r="F62" s="5542" t="s">
        <v>2277</v>
      </c>
      <c r="G62" s="5542" t="s">
        <v>28</v>
      </c>
      <c r="H62" s="5542" t="s">
        <v>28</v>
      </c>
      <c r="I62" s="5542" t="s">
        <v>813</v>
      </c>
    </row>
    <row customHeight="1" ht="11.25">
      <c r="A63" s="5542" t="s">
        <v>2251</v>
      </c>
      <c r="B63" s="5542" t="s">
        <v>16</v>
      </c>
      <c r="C63" s="5542" t="s">
        <v>2471</v>
      </c>
      <c r="D63" s="5542" t="s">
        <v>2472</v>
      </c>
      <c r="E63" s="5542" t="s">
        <v>2473</v>
      </c>
      <c r="F63" s="5542" t="s">
        <v>51</v>
      </c>
      <c r="G63" s="5542" t="s">
        <v>28</v>
      </c>
      <c r="H63" s="5542" t="s">
        <v>28</v>
      </c>
      <c r="I63" s="5542" t="s">
        <v>813</v>
      </c>
    </row>
    <row customHeight="1" ht="11.25">
      <c r="A64" s="5542" t="s">
        <v>2251</v>
      </c>
      <c r="B64" s="5542" t="s">
        <v>16</v>
      </c>
      <c r="C64" s="5542" t="s">
        <v>2474</v>
      </c>
      <c r="D64" s="5542" t="s">
        <v>2475</v>
      </c>
      <c r="E64" s="5542" t="s">
        <v>2476</v>
      </c>
      <c r="F64" s="5542" t="s">
        <v>2369</v>
      </c>
      <c r="G64" s="5542" t="s">
        <v>28</v>
      </c>
      <c r="H64" s="5542" t="s">
        <v>28</v>
      </c>
      <c r="I64" s="5542" t="s">
        <v>813</v>
      </c>
    </row>
    <row customHeight="1" ht="11.25">
      <c r="A65" s="5542" t="s">
        <v>2251</v>
      </c>
      <c r="B65" s="5542" t="s">
        <v>16</v>
      </c>
      <c r="C65" s="5542" t="s">
        <v>2477</v>
      </c>
      <c r="D65" s="5542" t="s">
        <v>2478</v>
      </c>
      <c r="E65" s="5542" t="s">
        <v>2479</v>
      </c>
      <c r="F65" s="5542" t="s">
        <v>2281</v>
      </c>
      <c r="G65" s="5542" t="s">
        <v>28</v>
      </c>
      <c r="H65" s="5542" t="s">
        <v>28</v>
      </c>
      <c r="I65" s="5542" t="s">
        <v>813</v>
      </c>
    </row>
    <row customHeight="1" ht="11.25">
      <c r="A66" s="5542" t="s">
        <v>2251</v>
      </c>
      <c r="B66" s="5542" t="s">
        <v>16</v>
      </c>
      <c r="C66" s="5542" t="s">
        <v>2480</v>
      </c>
      <c r="D66" s="5542" t="s">
        <v>2481</v>
      </c>
      <c r="E66" s="5542" t="s">
        <v>2482</v>
      </c>
      <c r="F66" s="5542" t="s">
        <v>2304</v>
      </c>
      <c r="G66" s="5542" t="s">
        <v>28</v>
      </c>
      <c r="H66" s="5542" t="s">
        <v>28</v>
      </c>
      <c r="I66" s="5542" t="s">
        <v>813</v>
      </c>
    </row>
    <row customHeight="1" ht="11.25">
      <c r="A67" s="5542" t="s">
        <v>2251</v>
      </c>
      <c r="B67" s="5542" t="s">
        <v>16</v>
      </c>
      <c r="C67" s="5542" t="s">
        <v>2483</v>
      </c>
      <c r="D67" s="5542" t="s">
        <v>2484</v>
      </c>
      <c r="E67" s="5542" t="s">
        <v>2485</v>
      </c>
      <c r="F67" s="5542" t="s">
        <v>2312</v>
      </c>
      <c r="G67" s="5542" t="s">
        <v>28</v>
      </c>
      <c r="H67" s="5542" t="s">
        <v>28</v>
      </c>
      <c r="I67" s="5542" t="s">
        <v>813</v>
      </c>
    </row>
    <row customHeight="1" ht="11.25">
      <c r="A68" s="5542" t="s">
        <v>2251</v>
      </c>
      <c r="B68" s="5542" t="s">
        <v>16</v>
      </c>
      <c r="C68" s="5542" t="s">
        <v>2486</v>
      </c>
      <c r="D68" s="5542" t="s">
        <v>2487</v>
      </c>
      <c r="E68" s="5542" t="s">
        <v>2488</v>
      </c>
      <c r="F68" s="5542" t="s">
        <v>2489</v>
      </c>
      <c r="G68" s="5542" t="s">
        <v>2490</v>
      </c>
      <c r="H68" s="5542" t="s">
        <v>28</v>
      </c>
      <c r="I68" s="5542" t="s">
        <v>813</v>
      </c>
    </row>
    <row customHeight="1" ht="11.25">
      <c r="A69" s="5542" t="s">
        <v>2251</v>
      </c>
      <c r="B69" s="5542" t="s">
        <v>16</v>
      </c>
      <c r="C69" s="5542" t="s">
        <v>2491</v>
      </c>
      <c r="D69" s="5542" t="s">
        <v>2492</v>
      </c>
      <c r="E69" s="5542" t="s">
        <v>2493</v>
      </c>
      <c r="F69" s="5542" t="s">
        <v>2494</v>
      </c>
      <c r="G69" s="5542" t="s">
        <v>2495</v>
      </c>
      <c r="H69" s="5542" t="s">
        <v>28</v>
      </c>
      <c r="I69" s="5542" t="s">
        <v>813</v>
      </c>
    </row>
    <row customHeight="1" ht="11.25">
      <c r="A70" s="5542" t="s">
        <v>2251</v>
      </c>
      <c r="B70" s="5542" t="s">
        <v>16</v>
      </c>
      <c r="C70" s="5542" t="s">
        <v>2496</v>
      </c>
      <c r="D70" s="5542" t="s">
        <v>2497</v>
      </c>
      <c r="E70" s="5542" t="s">
        <v>2498</v>
      </c>
      <c r="F70" s="5542" t="s">
        <v>2489</v>
      </c>
      <c r="G70" s="5542" t="s">
        <v>2499</v>
      </c>
      <c r="H70" s="5542" t="s">
        <v>28</v>
      </c>
      <c r="I70" s="5542" t="s">
        <v>813</v>
      </c>
    </row>
    <row customHeight="1" ht="11.25">
      <c r="A71" s="5542" t="s">
        <v>2251</v>
      </c>
      <c r="B71" s="5542" t="s">
        <v>16</v>
      </c>
      <c r="C71" s="5542" t="s">
        <v>2500</v>
      </c>
      <c r="D71" s="5542" t="s">
        <v>2501</v>
      </c>
      <c r="E71" s="5542" t="s">
        <v>2502</v>
      </c>
      <c r="F71" s="5542" t="s">
        <v>2503</v>
      </c>
      <c r="G71" s="5542" t="s">
        <v>2504</v>
      </c>
      <c r="H71" s="5542" t="s">
        <v>28</v>
      </c>
      <c r="I71" s="5542" t="s">
        <v>813</v>
      </c>
    </row>
    <row customHeight="1" ht="11.25">
      <c r="A72" s="5542" t="s">
        <v>2251</v>
      </c>
      <c r="B72" s="5542" t="s">
        <v>16</v>
      </c>
      <c r="C72" s="5542" t="s">
        <v>2505</v>
      </c>
      <c r="D72" s="5542" t="s">
        <v>2506</v>
      </c>
      <c r="E72" s="5542" t="s">
        <v>2507</v>
      </c>
      <c r="F72" s="5542" t="s">
        <v>2333</v>
      </c>
      <c r="G72" s="5542" t="s">
        <v>2508</v>
      </c>
      <c r="H72" s="5542" t="s">
        <v>28</v>
      </c>
      <c r="I72" s="5542" t="s">
        <v>813</v>
      </c>
    </row>
    <row customHeight="1" ht="11.25">
      <c r="A73" s="5542" t="s">
        <v>2251</v>
      </c>
      <c r="B73" s="5542" t="s">
        <v>16</v>
      </c>
      <c r="C73" s="5542" t="s">
        <v>2509</v>
      </c>
      <c r="D73" s="5542" t="s">
        <v>2510</v>
      </c>
      <c r="E73" s="5542" t="s">
        <v>2511</v>
      </c>
      <c r="F73" s="5542" t="s">
        <v>2312</v>
      </c>
      <c r="G73" s="5542" t="s">
        <v>2512</v>
      </c>
      <c r="H73" s="5542" t="s">
        <v>28</v>
      </c>
      <c r="I73" s="5542" t="s">
        <v>813</v>
      </c>
    </row>
    <row customHeight="1" ht="11.25">
      <c r="A74" s="5542" t="s">
        <v>2251</v>
      </c>
      <c r="B74" s="5542" t="s">
        <v>16</v>
      </c>
      <c r="C74" s="5542" t="s">
        <v>2513</v>
      </c>
      <c r="D74" s="5542" t="s">
        <v>2514</v>
      </c>
      <c r="E74" s="5542" t="s">
        <v>2515</v>
      </c>
      <c r="F74" s="5542" t="s">
        <v>2369</v>
      </c>
      <c r="G74" s="5542" t="s">
        <v>2516</v>
      </c>
      <c r="H74" s="5542" t="s">
        <v>28</v>
      </c>
      <c r="I74" s="5542" t="s">
        <v>813</v>
      </c>
    </row>
    <row customHeight="1" ht="11.25">
      <c r="A75" s="5542" t="s">
        <v>2251</v>
      </c>
      <c r="B75" s="5542" t="s">
        <v>16</v>
      </c>
      <c r="C75" s="5542" t="s">
        <v>2517</v>
      </c>
      <c r="D75" s="5542" t="s">
        <v>2518</v>
      </c>
      <c r="E75" s="5542" t="s">
        <v>2519</v>
      </c>
      <c r="F75" s="5542" t="s">
        <v>2281</v>
      </c>
      <c r="G75" s="5542" t="s">
        <v>2520</v>
      </c>
      <c r="H75" s="5542" t="s">
        <v>28</v>
      </c>
      <c r="I75" s="5542" t="s">
        <v>813</v>
      </c>
    </row>
    <row customHeight="1" ht="11.25">
      <c r="A76" s="5542" t="s">
        <v>2251</v>
      </c>
      <c r="B76" s="5542" t="s">
        <v>16</v>
      </c>
      <c r="C76" s="5542" t="s">
        <v>2521</v>
      </c>
      <c r="D76" s="5542" t="s">
        <v>2522</v>
      </c>
      <c r="E76" s="5542" t="s">
        <v>2523</v>
      </c>
      <c r="F76" s="5542" t="s">
        <v>2312</v>
      </c>
      <c r="G76" s="5542" t="s">
        <v>2524</v>
      </c>
      <c r="H76" s="5542" t="s">
        <v>28</v>
      </c>
      <c r="I76" s="5542" t="s">
        <v>813</v>
      </c>
    </row>
    <row customHeight="1" ht="11.25">
      <c r="A77" s="5542" t="s">
        <v>2251</v>
      </c>
      <c r="B77" s="5542" t="s">
        <v>16</v>
      </c>
      <c r="C77" s="5542" t="s">
        <v>2525</v>
      </c>
      <c r="D77" s="5542" t="s">
        <v>2526</v>
      </c>
      <c r="E77" s="5542" t="s">
        <v>2527</v>
      </c>
      <c r="F77" s="5542" t="s">
        <v>2277</v>
      </c>
      <c r="G77" s="5542" t="s">
        <v>2528</v>
      </c>
      <c r="H77" s="5542" t="s">
        <v>28</v>
      </c>
      <c r="I77" s="5542" t="s">
        <v>813</v>
      </c>
    </row>
    <row customHeight="1" ht="11.25">
      <c r="A78" s="5542" t="s">
        <v>2251</v>
      </c>
      <c r="B78" s="5542" t="s">
        <v>16</v>
      </c>
      <c r="C78" s="5542" t="s">
        <v>2529</v>
      </c>
      <c r="D78" s="5542" t="s">
        <v>2530</v>
      </c>
      <c r="E78" s="5542" t="s">
        <v>2531</v>
      </c>
      <c r="F78" s="5542" t="s">
        <v>51</v>
      </c>
      <c r="G78" s="5542" t="s">
        <v>2532</v>
      </c>
      <c r="H78" s="5542" t="s">
        <v>28</v>
      </c>
      <c r="I78" s="5542" t="s">
        <v>813</v>
      </c>
    </row>
    <row customHeight="1" ht="11.25">
      <c r="A79" s="5542" t="s">
        <v>2251</v>
      </c>
      <c r="B79" s="5542" t="s">
        <v>16</v>
      </c>
      <c r="C79" s="5542" t="s">
        <v>2533</v>
      </c>
      <c r="D79" s="5542" t="s">
        <v>2534</v>
      </c>
      <c r="E79" s="5542" t="s">
        <v>2535</v>
      </c>
      <c r="F79" s="5542" t="s">
        <v>2369</v>
      </c>
      <c r="G79" s="5542" t="s">
        <v>28</v>
      </c>
      <c r="H79" s="5542" t="s">
        <v>28</v>
      </c>
      <c r="I79" s="5542" t="s">
        <v>813</v>
      </c>
    </row>
    <row customHeight="1" ht="11.25">
      <c r="A80" s="5542" t="s">
        <v>2251</v>
      </c>
      <c r="B80" s="5542" t="s">
        <v>16</v>
      </c>
      <c r="C80" s="5542" t="s">
        <v>2536</v>
      </c>
      <c r="D80" s="5542" t="s">
        <v>2537</v>
      </c>
      <c r="E80" s="5542" t="s">
        <v>2538</v>
      </c>
      <c r="F80" s="5542" t="s">
        <v>2285</v>
      </c>
      <c r="G80" s="5542" t="s">
        <v>28</v>
      </c>
      <c r="H80" s="5542" t="s">
        <v>28</v>
      </c>
      <c r="I80" s="5542" t="s">
        <v>813</v>
      </c>
    </row>
    <row customHeight="1" ht="11.25">
      <c r="A81" s="5542" t="s">
        <v>2251</v>
      </c>
      <c r="B81" s="5542" t="s">
        <v>16</v>
      </c>
      <c r="C81" s="5542" t="s">
        <v>2539</v>
      </c>
      <c r="D81" s="5542" t="s">
        <v>2540</v>
      </c>
      <c r="E81" s="5542" t="s">
        <v>2541</v>
      </c>
      <c r="F81" s="5542" t="s">
        <v>51</v>
      </c>
      <c r="G81" s="5542" t="s">
        <v>28</v>
      </c>
      <c r="H81" s="5542" t="s">
        <v>28</v>
      </c>
      <c r="I81" s="5542" t="s">
        <v>813</v>
      </c>
    </row>
    <row customHeight="1" ht="11.25">
      <c r="A82" s="5542" t="s">
        <v>2251</v>
      </c>
      <c r="B82" s="5542" t="s">
        <v>16</v>
      </c>
      <c r="C82" s="5542" t="s">
        <v>2542</v>
      </c>
      <c r="D82" s="5542" t="s">
        <v>2543</v>
      </c>
      <c r="E82" s="5542" t="s">
        <v>2544</v>
      </c>
      <c r="F82" s="5542" t="s">
        <v>2545</v>
      </c>
      <c r="G82" s="5542" t="s">
        <v>2546</v>
      </c>
      <c r="H82" s="5542" t="s">
        <v>28</v>
      </c>
      <c r="I82" s="5542" t="s">
        <v>813</v>
      </c>
    </row>
    <row customHeight="1" ht="11.25">
      <c r="A83" s="5542" t="s">
        <v>2251</v>
      </c>
      <c r="B83" s="5542" t="s">
        <v>16</v>
      </c>
      <c r="C83" s="5542" t="s">
        <v>2547</v>
      </c>
      <c r="D83" s="5542" t="s">
        <v>2548</v>
      </c>
      <c r="E83" s="5542" t="s">
        <v>2549</v>
      </c>
      <c r="F83" s="5542" t="s">
        <v>2369</v>
      </c>
      <c r="G83" s="5542" t="s">
        <v>2550</v>
      </c>
      <c r="H83" s="5542" t="s">
        <v>28</v>
      </c>
      <c r="I83" s="5542" t="s">
        <v>813</v>
      </c>
    </row>
    <row customHeight="1" ht="11.25">
      <c r="A84" s="5542" t="s">
        <v>2251</v>
      </c>
      <c r="B84" s="5542" t="s">
        <v>16</v>
      </c>
      <c r="C84" s="5542" t="s">
        <v>2551</v>
      </c>
      <c r="D84" s="5542" t="s">
        <v>2552</v>
      </c>
      <c r="E84" s="5542" t="s">
        <v>2553</v>
      </c>
      <c r="F84" s="5542" t="s">
        <v>2312</v>
      </c>
      <c r="G84" s="5542" t="s">
        <v>28</v>
      </c>
      <c r="H84" s="5542" t="s">
        <v>28</v>
      </c>
      <c r="I84" s="5542" t="s">
        <v>813</v>
      </c>
    </row>
    <row customHeight="1" ht="11.25">
      <c r="A85" s="5542" t="s">
        <v>2251</v>
      </c>
      <c r="B85" s="5542" t="s">
        <v>16</v>
      </c>
      <c r="C85" s="5542" t="s">
        <v>2554</v>
      </c>
      <c r="D85" s="5542" t="s">
        <v>2555</v>
      </c>
      <c r="E85" s="5542" t="s">
        <v>2556</v>
      </c>
      <c r="F85" s="5542" t="s">
        <v>2557</v>
      </c>
      <c r="G85" s="5542" t="s">
        <v>28</v>
      </c>
      <c r="H85" s="5542" t="s">
        <v>28</v>
      </c>
      <c r="I85" s="5542" t="s">
        <v>813</v>
      </c>
    </row>
    <row customHeight="1" ht="11.25">
      <c r="A86" s="5542" t="s">
        <v>2251</v>
      </c>
      <c r="B86" s="5542" t="s">
        <v>16</v>
      </c>
      <c r="C86" s="5542" t="s">
        <v>2558</v>
      </c>
      <c r="D86" s="5542" t="s">
        <v>2559</v>
      </c>
      <c r="E86" s="5542" t="s">
        <v>2560</v>
      </c>
      <c r="F86" s="5542" t="s">
        <v>2561</v>
      </c>
      <c r="G86" s="5542" t="s">
        <v>28</v>
      </c>
      <c r="H86" s="5542" t="s">
        <v>28</v>
      </c>
      <c r="I86" s="5542" t="s">
        <v>813</v>
      </c>
    </row>
    <row customHeight="1" ht="11.25">
      <c r="A87" s="5542" t="s">
        <v>2251</v>
      </c>
      <c r="B87" s="5542" t="s">
        <v>16</v>
      </c>
      <c r="C87" s="5542" t="s">
        <v>2562</v>
      </c>
      <c r="D87" s="5542" t="s">
        <v>2563</v>
      </c>
      <c r="E87" s="5542" t="s">
        <v>2564</v>
      </c>
      <c r="F87" s="5542" t="s">
        <v>2277</v>
      </c>
      <c r="G87" s="5542" t="s">
        <v>2565</v>
      </c>
      <c r="H87" s="5542" t="s">
        <v>28</v>
      </c>
      <c r="I87" s="5542" t="s">
        <v>813</v>
      </c>
    </row>
    <row customHeight="1" ht="11.25">
      <c r="A88" s="5542" t="s">
        <v>2251</v>
      </c>
      <c r="B88" s="5542" t="s">
        <v>16</v>
      </c>
      <c r="C88" s="5542" t="s">
        <v>13</v>
      </c>
      <c r="D88" s="5542" t="s">
        <v>46</v>
      </c>
      <c r="E88" s="5542" t="s">
        <v>49</v>
      </c>
      <c r="F88" s="5542" t="s">
        <v>51</v>
      </c>
      <c r="G88" s="5542" t="s">
        <v>2566</v>
      </c>
      <c r="H88" s="5542" t="s">
        <v>28</v>
      </c>
      <c r="I88" s="5542" t="s">
        <v>813</v>
      </c>
    </row>
    <row customHeight="1" ht="11.25">
      <c r="A89" s="5542" t="s">
        <v>2251</v>
      </c>
      <c r="B89" s="5542" t="s">
        <v>16</v>
      </c>
      <c r="C89" s="5542" t="s">
        <v>2567</v>
      </c>
      <c r="D89" s="5542" t="s">
        <v>2568</v>
      </c>
      <c r="E89" s="5542" t="s">
        <v>2569</v>
      </c>
      <c r="F89" s="5542" t="s">
        <v>2570</v>
      </c>
      <c r="G89" s="5542" t="s">
        <v>28</v>
      </c>
      <c r="H89" s="5542" t="s">
        <v>28</v>
      </c>
      <c r="I89" s="5542" t="s">
        <v>813</v>
      </c>
    </row>
    <row customHeight="1" ht="11.25">
      <c r="A90" s="5542" t="s">
        <v>2251</v>
      </c>
      <c r="B90" s="5542" t="s">
        <v>16</v>
      </c>
      <c r="C90" s="5542" t="s">
        <v>2571</v>
      </c>
      <c r="D90" s="5542" t="s">
        <v>2572</v>
      </c>
      <c r="E90" s="5542" t="s">
        <v>2573</v>
      </c>
      <c r="F90" s="5542" t="s">
        <v>2369</v>
      </c>
      <c r="G90" s="5542" t="s">
        <v>2574</v>
      </c>
      <c r="H90" s="5542" t="s">
        <v>28</v>
      </c>
      <c r="I90" s="5542" t="s">
        <v>813</v>
      </c>
    </row>
    <row customHeight="1" ht="11.25">
      <c r="A91" s="5542" t="s">
        <v>2251</v>
      </c>
      <c r="B91" s="5542" t="s">
        <v>16</v>
      </c>
      <c r="C91" s="5542" t="s">
        <v>2575</v>
      </c>
      <c r="D91" s="5542" t="s">
        <v>2576</v>
      </c>
      <c r="E91" s="5542" t="s">
        <v>2577</v>
      </c>
      <c r="F91" s="5542" t="s">
        <v>2312</v>
      </c>
      <c r="G91" s="5542" t="s">
        <v>2578</v>
      </c>
      <c r="H91" s="5542" t="s">
        <v>28</v>
      </c>
      <c r="I91" s="5542" t="s">
        <v>813</v>
      </c>
    </row>
    <row customHeight="1" ht="11.25">
      <c r="A92" s="5542" t="s">
        <v>2251</v>
      </c>
      <c r="B92" s="5542" t="s">
        <v>16</v>
      </c>
      <c r="C92" s="5542" t="s">
        <v>2579</v>
      </c>
      <c r="D92" s="5542" t="s">
        <v>2580</v>
      </c>
      <c r="E92" s="5542" t="s">
        <v>2581</v>
      </c>
      <c r="F92" s="5542" t="s">
        <v>51</v>
      </c>
      <c r="G92" s="5542" t="s">
        <v>28</v>
      </c>
      <c r="H92" s="5542" t="s">
        <v>28</v>
      </c>
      <c r="I92" s="5542" t="s">
        <v>813</v>
      </c>
    </row>
    <row customHeight="1" ht="11.25">
      <c r="A93" s="5542" t="s">
        <v>2251</v>
      </c>
      <c r="B93" s="5542" t="s">
        <v>16</v>
      </c>
      <c r="C93" s="5542" t="s">
        <v>2582</v>
      </c>
      <c r="D93" s="5542" t="s">
        <v>2583</v>
      </c>
      <c r="E93" s="5542" t="s">
        <v>2584</v>
      </c>
      <c r="F93" s="5542" t="s">
        <v>2365</v>
      </c>
      <c r="G93" s="5542" t="s">
        <v>28</v>
      </c>
      <c r="H93" s="5542" t="s">
        <v>28</v>
      </c>
      <c r="I93" s="5542" t="s">
        <v>813</v>
      </c>
    </row>
    <row customHeight="1" ht="11.25">
      <c r="A94" s="5542" t="s">
        <v>2251</v>
      </c>
      <c r="B94" s="5542" t="s">
        <v>16</v>
      </c>
      <c r="C94" s="5542" t="s">
        <v>2585</v>
      </c>
      <c r="D94" s="5542" t="s">
        <v>2586</v>
      </c>
      <c r="E94" s="5542" t="s">
        <v>2587</v>
      </c>
      <c r="F94" s="5542" t="s">
        <v>2312</v>
      </c>
      <c r="G94" s="5542" t="s">
        <v>2588</v>
      </c>
      <c r="H94" s="5542" t="s">
        <v>28</v>
      </c>
      <c r="I94" s="5542" t="s">
        <v>813</v>
      </c>
    </row>
    <row customHeight="1" ht="11.25">
      <c r="A95" s="5542" t="s">
        <v>2251</v>
      </c>
      <c r="B95" s="5542" t="s">
        <v>16</v>
      </c>
      <c r="C95" s="5542" t="s">
        <v>2589</v>
      </c>
      <c r="D95" s="5542" t="s">
        <v>2590</v>
      </c>
      <c r="E95" s="5542" t="s">
        <v>2591</v>
      </c>
      <c r="F95" s="5542" t="s">
        <v>2289</v>
      </c>
      <c r="G95" s="5542" t="s">
        <v>28</v>
      </c>
      <c r="H95" s="5542" t="s">
        <v>28</v>
      </c>
      <c r="I95" s="5542" t="s">
        <v>813</v>
      </c>
    </row>
    <row customHeight="1" ht="11.25">
      <c r="A96" s="5542" t="s">
        <v>2251</v>
      </c>
      <c r="B96" s="5542" t="s">
        <v>16</v>
      </c>
      <c r="C96" s="5542" t="s">
        <v>2592</v>
      </c>
      <c r="D96" s="5542" t="s">
        <v>2593</v>
      </c>
      <c r="E96" s="5542" t="s">
        <v>2594</v>
      </c>
      <c r="F96" s="5542" t="s">
        <v>2369</v>
      </c>
      <c r="G96" s="5542" t="s">
        <v>2595</v>
      </c>
      <c r="H96" s="5542" t="s">
        <v>28</v>
      </c>
      <c r="I96" s="5542" t="s">
        <v>813</v>
      </c>
    </row>
    <row customHeight="1" ht="11.25">
      <c r="A97" s="5542" t="s">
        <v>2251</v>
      </c>
      <c r="B97" s="5542" t="s">
        <v>16</v>
      </c>
      <c r="C97" s="5542" t="s">
        <v>2596</v>
      </c>
      <c r="D97" s="5542" t="s">
        <v>2597</v>
      </c>
      <c r="E97" s="5542" t="s">
        <v>2598</v>
      </c>
      <c r="F97" s="5542" t="s">
        <v>2408</v>
      </c>
      <c r="G97" s="5542" t="s">
        <v>2599</v>
      </c>
      <c r="H97" s="5542" t="s">
        <v>28</v>
      </c>
      <c r="I97" s="5542" t="s">
        <v>813</v>
      </c>
    </row>
    <row customHeight="1" ht="11.25">
      <c r="A98" s="5542" t="s">
        <v>2251</v>
      </c>
      <c r="B98" s="5542" t="s">
        <v>16</v>
      </c>
      <c r="C98" s="5542" t="s">
        <v>2600</v>
      </c>
      <c r="D98" s="5542" t="s">
        <v>2601</v>
      </c>
      <c r="E98" s="5542" t="s">
        <v>2602</v>
      </c>
      <c r="F98" s="5542" t="s">
        <v>2369</v>
      </c>
      <c r="G98" s="5542" t="s">
        <v>2603</v>
      </c>
      <c r="H98" s="5542" t="s">
        <v>28</v>
      </c>
      <c r="I98" s="5542" t="s">
        <v>813</v>
      </c>
    </row>
    <row customHeight="1" ht="11.25">
      <c r="A99" s="5542" t="s">
        <v>2251</v>
      </c>
      <c r="B99" s="5542" t="s">
        <v>16</v>
      </c>
      <c r="C99" s="5542" t="s">
        <v>2604</v>
      </c>
      <c r="D99" s="5542" t="s">
        <v>2605</v>
      </c>
      <c r="E99" s="5542" t="s">
        <v>2606</v>
      </c>
      <c r="F99" s="5542" t="s">
        <v>2369</v>
      </c>
      <c r="G99" s="5542" t="s">
        <v>2607</v>
      </c>
      <c r="H99" s="5542" t="s">
        <v>28</v>
      </c>
      <c r="I99" s="5542" t="s">
        <v>813</v>
      </c>
    </row>
    <row customHeight="1" ht="11.25">
      <c r="A100" s="5542" t="s">
        <v>2251</v>
      </c>
      <c r="B100" s="5542" t="s">
        <v>16</v>
      </c>
      <c r="C100" s="5542" t="s">
        <v>2608</v>
      </c>
      <c r="D100" s="5542" t="s">
        <v>2609</v>
      </c>
      <c r="E100" s="5542" t="s">
        <v>2610</v>
      </c>
      <c r="F100" s="5542" t="s">
        <v>2312</v>
      </c>
      <c r="G100" s="5542" t="s">
        <v>28</v>
      </c>
      <c r="H100" s="5542" t="s">
        <v>28</v>
      </c>
      <c r="I100" s="5542" t="s">
        <v>813</v>
      </c>
    </row>
    <row customHeight="1" ht="11.25">
      <c r="A101" s="5542" t="s">
        <v>2251</v>
      </c>
      <c r="B101" s="5542" t="s">
        <v>16</v>
      </c>
      <c r="C101" s="5542" t="s">
        <v>2611</v>
      </c>
      <c r="D101" s="5542" t="s">
        <v>2612</v>
      </c>
      <c r="E101" s="5542" t="s">
        <v>2613</v>
      </c>
      <c r="F101" s="5542" t="s">
        <v>2614</v>
      </c>
      <c r="G101" s="5542" t="s">
        <v>28</v>
      </c>
      <c r="H101" s="5542" t="s">
        <v>28</v>
      </c>
      <c r="I101" s="5542" t="s">
        <v>813</v>
      </c>
    </row>
    <row customHeight="1" ht="11.25">
      <c r="A102" s="5542" t="s">
        <v>2251</v>
      </c>
      <c r="B102" s="5542" t="s">
        <v>16</v>
      </c>
      <c r="C102" s="5542" t="s">
        <v>2615</v>
      </c>
      <c r="D102" s="5542" t="s">
        <v>2616</v>
      </c>
      <c r="E102" s="5542" t="s">
        <v>2617</v>
      </c>
      <c r="F102" s="5542" t="s">
        <v>2312</v>
      </c>
      <c r="G102" s="5542" t="s">
        <v>2618</v>
      </c>
      <c r="H102" s="5542" t="s">
        <v>28</v>
      </c>
      <c r="I102" s="5542" t="s">
        <v>813</v>
      </c>
    </row>
    <row customHeight="1" ht="11.25">
      <c r="A103" s="5542" t="s">
        <v>2251</v>
      </c>
      <c r="B103" s="5542" t="s">
        <v>16</v>
      </c>
      <c r="C103" s="5542" t="s">
        <v>2619</v>
      </c>
      <c r="D103" s="5542" t="s">
        <v>2620</v>
      </c>
      <c r="E103" s="5542" t="s">
        <v>2621</v>
      </c>
      <c r="F103" s="5542" t="s">
        <v>2312</v>
      </c>
      <c r="G103" s="5542" t="s">
        <v>28</v>
      </c>
      <c r="H103" s="5542" t="s">
        <v>28</v>
      </c>
      <c r="I103" s="5542" t="s">
        <v>813</v>
      </c>
    </row>
    <row customHeight="1" ht="11.25">
      <c r="A104" s="5542" t="s">
        <v>2251</v>
      </c>
      <c r="B104" s="5542" t="s">
        <v>16</v>
      </c>
      <c r="C104" s="5542" t="s">
        <v>2622</v>
      </c>
      <c r="D104" s="5542" t="s">
        <v>2623</v>
      </c>
      <c r="E104" s="5542" t="s">
        <v>2624</v>
      </c>
      <c r="F104" s="5542" t="s">
        <v>2312</v>
      </c>
      <c r="G104" s="5542" t="s">
        <v>28</v>
      </c>
      <c r="H104" s="5542" t="s">
        <v>28</v>
      </c>
      <c r="I104" s="5542" t="s">
        <v>813</v>
      </c>
    </row>
    <row customHeight="1" ht="11.25">
      <c r="A105" s="5542" t="s">
        <v>2251</v>
      </c>
      <c r="B105" s="5542" t="s">
        <v>16</v>
      </c>
      <c r="C105" s="5542" t="s">
        <v>2625</v>
      </c>
      <c r="D105" s="5542" t="s">
        <v>2626</v>
      </c>
      <c r="E105" s="5542" t="s">
        <v>2627</v>
      </c>
      <c r="F105" s="5542" t="s">
        <v>2628</v>
      </c>
      <c r="G105" s="5542" t="s">
        <v>2629</v>
      </c>
      <c r="H105" s="5542" t="s">
        <v>28</v>
      </c>
      <c r="I105" s="5542" t="s">
        <v>813</v>
      </c>
    </row>
    <row customHeight="1" ht="11.25">
      <c r="A106" s="5542" t="s">
        <v>2251</v>
      </c>
      <c r="B106" s="5542" t="s">
        <v>16</v>
      </c>
      <c r="C106" s="5542" t="s">
        <v>2630</v>
      </c>
      <c r="D106" s="5542" t="s">
        <v>2631</v>
      </c>
      <c r="E106" s="5542" t="s">
        <v>2632</v>
      </c>
      <c r="F106" s="5542" t="s">
        <v>2316</v>
      </c>
      <c r="G106" s="5542" t="s">
        <v>28</v>
      </c>
      <c r="H106" s="5542" t="s">
        <v>28</v>
      </c>
      <c r="I106" s="5542" t="s">
        <v>813</v>
      </c>
    </row>
    <row customHeight="1" ht="11.25">
      <c r="A107" s="5542" t="s">
        <v>2251</v>
      </c>
      <c r="B107" s="5542" t="s">
        <v>16</v>
      </c>
      <c r="C107" s="5542" t="s">
        <v>2633</v>
      </c>
      <c r="D107" s="5542" t="s">
        <v>2634</v>
      </c>
      <c r="E107" s="5542" t="s">
        <v>2635</v>
      </c>
      <c r="F107" s="5542" t="s">
        <v>2408</v>
      </c>
      <c r="G107" s="5542" t="s">
        <v>2636</v>
      </c>
      <c r="H107" s="5542" t="s">
        <v>28</v>
      </c>
      <c r="I107" s="5542" t="s">
        <v>813</v>
      </c>
    </row>
    <row customHeight="1" ht="11.25">
      <c r="A108" s="5542" t="s">
        <v>2251</v>
      </c>
      <c r="B108" s="5542" t="s">
        <v>16</v>
      </c>
      <c r="C108" s="5542" t="s">
        <v>2637</v>
      </c>
      <c r="D108" s="5542" t="s">
        <v>2638</v>
      </c>
      <c r="E108" s="5542" t="s">
        <v>2639</v>
      </c>
      <c r="F108" s="5542" t="s">
        <v>2408</v>
      </c>
      <c r="G108" s="5542" t="s">
        <v>2640</v>
      </c>
      <c r="H108" s="5542" t="s">
        <v>28</v>
      </c>
      <c r="I108" s="5542" t="s">
        <v>813</v>
      </c>
    </row>
    <row customHeight="1" ht="11.25">
      <c r="A109" s="5542" t="s">
        <v>2251</v>
      </c>
      <c r="B109" s="5542" t="s">
        <v>16</v>
      </c>
      <c r="C109" s="5542" t="s">
        <v>2641</v>
      </c>
      <c r="D109" s="5542" t="s">
        <v>2642</v>
      </c>
      <c r="E109" s="5542" t="s">
        <v>2643</v>
      </c>
      <c r="F109" s="5542" t="s">
        <v>2408</v>
      </c>
      <c r="G109" s="5542" t="s">
        <v>28</v>
      </c>
      <c r="H109" s="5542" t="s">
        <v>28</v>
      </c>
      <c r="I109" s="5542" t="s">
        <v>813</v>
      </c>
    </row>
    <row customHeight="1" ht="11.25">
      <c r="A110" s="5542" t="s">
        <v>2251</v>
      </c>
      <c r="B110" s="5542" t="s">
        <v>16</v>
      </c>
      <c r="C110" s="5542" t="s">
        <v>2644</v>
      </c>
      <c r="D110" s="5542" t="s">
        <v>2645</v>
      </c>
      <c r="E110" s="5542" t="s">
        <v>2646</v>
      </c>
      <c r="F110" s="5542" t="s">
        <v>2333</v>
      </c>
      <c r="G110" s="5542" t="s">
        <v>2647</v>
      </c>
      <c r="H110" s="5542" t="s">
        <v>28</v>
      </c>
      <c r="I110" s="5542" t="s">
        <v>813</v>
      </c>
    </row>
    <row customHeight="1" ht="11.25">
      <c r="A111" s="5542" t="s">
        <v>2251</v>
      </c>
      <c r="B111" s="5542" t="s">
        <v>16</v>
      </c>
      <c r="C111" s="5542" t="s">
        <v>2648</v>
      </c>
      <c r="D111" s="5542" t="s">
        <v>2649</v>
      </c>
      <c r="E111" s="5542" t="s">
        <v>2650</v>
      </c>
      <c r="F111" s="5542" t="s">
        <v>51</v>
      </c>
      <c r="G111" s="5542" t="s">
        <v>28</v>
      </c>
      <c r="H111" s="5542" t="s">
        <v>28</v>
      </c>
      <c r="I111" s="5542" t="s">
        <v>813</v>
      </c>
    </row>
    <row customHeight="1" ht="11.25">
      <c r="A112" s="5542" t="s">
        <v>2251</v>
      </c>
      <c r="B112" s="5542" t="s">
        <v>16</v>
      </c>
      <c r="C112" s="5542" t="s">
        <v>2651</v>
      </c>
      <c r="D112" s="5542" t="s">
        <v>2652</v>
      </c>
      <c r="E112" s="5542" t="s">
        <v>2653</v>
      </c>
      <c r="F112" s="5542" t="s">
        <v>2312</v>
      </c>
      <c r="G112" s="5542" t="s">
        <v>2654</v>
      </c>
      <c r="H112" s="5542" t="s">
        <v>28</v>
      </c>
      <c r="I112" s="5542" t="s">
        <v>813</v>
      </c>
    </row>
    <row customHeight="1" ht="11.25">
      <c r="A113" s="5542" t="s">
        <v>2251</v>
      </c>
      <c r="B113" s="5542" t="s">
        <v>16</v>
      </c>
      <c r="C113" s="5542" t="s">
        <v>2655</v>
      </c>
      <c r="D113" s="5542" t="s">
        <v>2656</v>
      </c>
      <c r="E113" s="5542" t="s">
        <v>2657</v>
      </c>
      <c r="F113" s="5542" t="s">
        <v>2658</v>
      </c>
      <c r="G113" s="5542" t="s">
        <v>2659</v>
      </c>
      <c r="H113" s="5542" t="s">
        <v>28</v>
      </c>
      <c r="I113" s="5542" t="s">
        <v>813</v>
      </c>
    </row>
    <row customHeight="1" ht="11.25">
      <c r="A114" s="5542" t="s">
        <v>2251</v>
      </c>
      <c r="B114" s="5542" t="s">
        <v>16</v>
      </c>
      <c r="C114" s="5542" t="s">
        <v>2660</v>
      </c>
      <c r="D114" s="5542" t="s">
        <v>2661</v>
      </c>
      <c r="E114" s="5542" t="s">
        <v>2662</v>
      </c>
      <c r="F114" s="5542" t="s">
        <v>2304</v>
      </c>
      <c r="G114" s="5542" t="s">
        <v>28</v>
      </c>
      <c r="H114" s="5542" t="s">
        <v>28</v>
      </c>
      <c r="I114" s="5542" t="s">
        <v>813</v>
      </c>
    </row>
    <row customHeight="1" ht="11.25">
      <c r="A115" s="5542" t="s">
        <v>2251</v>
      </c>
      <c r="B115" s="5542" t="s">
        <v>16</v>
      </c>
      <c r="C115" s="5542" t="s">
        <v>2663</v>
      </c>
      <c r="D115" s="5542" t="s">
        <v>2664</v>
      </c>
      <c r="E115" s="5542" t="s">
        <v>2665</v>
      </c>
      <c r="F115" s="5542" t="s">
        <v>2408</v>
      </c>
      <c r="G115" s="5542" t="s">
        <v>28</v>
      </c>
      <c r="H115" s="5542" t="s">
        <v>28</v>
      </c>
      <c r="I115" s="5542" t="s">
        <v>813</v>
      </c>
    </row>
    <row customHeight="1" ht="11.25">
      <c r="A116" s="5542" t="s">
        <v>2251</v>
      </c>
      <c r="B116" s="5542" t="s">
        <v>16</v>
      </c>
      <c r="C116" s="5542" t="s">
        <v>2666</v>
      </c>
      <c r="D116" s="5542" t="s">
        <v>2667</v>
      </c>
      <c r="E116" s="5542" t="s">
        <v>2668</v>
      </c>
      <c r="F116" s="5542" t="s">
        <v>2333</v>
      </c>
      <c r="G116" s="5542" t="s">
        <v>28</v>
      </c>
      <c r="H116" s="5542" t="s">
        <v>28</v>
      </c>
      <c r="I116" s="5542" t="s">
        <v>813</v>
      </c>
    </row>
    <row customHeight="1" ht="11.25">
      <c r="A117" s="5542" t="s">
        <v>2251</v>
      </c>
      <c r="B117" s="5542" t="s">
        <v>16</v>
      </c>
      <c r="C117" s="5542" t="s">
        <v>2669</v>
      </c>
      <c r="D117" s="5542" t="s">
        <v>2670</v>
      </c>
      <c r="E117" s="5542" t="s">
        <v>2671</v>
      </c>
      <c r="F117" s="5542" t="s">
        <v>2289</v>
      </c>
      <c r="G117" s="5542" t="s">
        <v>28</v>
      </c>
      <c r="H117" s="5542" t="s">
        <v>28</v>
      </c>
      <c r="I117" s="5542" t="s">
        <v>813</v>
      </c>
    </row>
    <row customHeight="1" ht="11.25">
      <c r="A118" s="5542" t="s">
        <v>2251</v>
      </c>
      <c r="B118" s="5542" t="s">
        <v>16</v>
      </c>
      <c r="C118" s="5542" t="s">
        <v>2672</v>
      </c>
      <c r="D118" s="5542" t="s">
        <v>2670</v>
      </c>
      <c r="E118" s="5542" t="s">
        <v>2671</v>
      </c>
      <c r="F118" s="5542" t="s">
        <v>2369</v>
      </c>
      <c r="G118" s="5542" t="s">
        <v>2673</v>
      </c>
      <c r="H118" s="5542" t="s">
        <v>28</v>
      </c>
      <c r="I118" s="5542" t="s">
        <v>813</v>
      </c>
    </row>
    <row customHeight="1" ht="11.25">
      <c r="A119" s="5542" t="s">
        <v>2251</v>
      </c>
      <c r="B119" s="5542" t="s">
        <v>16</v>
      </c>
      <c r="C119" s="5542" t="s">
        <v>2674</v>
      </c>
      <c r="D119" s="5542" t="s">
        <v>2675</v>
      </c>
      <c r="E119" s="5542" t="s">
        <v>2676</v>
      </c>
      <c r="F119" s="5542" t="s">
        <v>2489</v>
      </c>
      <c r="G119" s="5542" t="s">
        <v>2677</v>
      </c>
      <c r="H119" s="5542" t="s">
        <v>28</v>
      </c>
      <c r="I119" s="5542" t="s">
        <v>813</v>
      </c>
    </row>
    <row customHeight="1" ht="11.25">
      <c r="A120" s="5542" t="s">
        <v>2251</v>
      </c>
      <c r="B120" s="5542" t="s">
        <v>16</v>
      </c>
      <c r="C120" s="5542" t="s">
        <v>2678</v>
      </c>
      <c r="D120" s="5542" t="s">
        <v>2679</v>
      </c>
      <c r="E120" s="5542" t="s">
        <v>2680</v>
      </c>
      <c r="F120" s="5542" t="s">
        <v>2277</v>
      </c>
      <c r="G120" s="5542" t="s">
        <v>28</v>
      </c>
      <c r="H120" s="5542" t="s">
        <v>28</v>
      </c>
      <c r="I120" s="5542" t="s">
        <v>813</v>
      </c>
    </row>
    <row customHeight="1" ht="11.25">
      <c r="A121" s="5542" t="s">
        <v>2251</v>
      </c>
      <c r="B121" s="5542" t="s">
        <v>16</v>
      </c>
      <c r="C121" s="5542" t="s">
        <v>2681</v>
      </c>
      <c r="D121" s="5542" t="s">
        <v>2682</v>
      </c>
      <c r="E121" s="5542" t="s">
        <v>2683</v>
      </c>
      <c r="F121" s="5542" t="s">
        <v>51</v>
      </c>
      <c r="G121" s="5542" t="s">
        <v>28</v>
      </c>
      <c r="H121" s="5542" t="s">
        <v>28</v>
      </c>
      <c r="I121" s="5542" t="s">
        <v>813</v>
      </c>
    </row>
    <row customHeight="1" ht="11.25">
      <c r="A122" s="5542" t="s">
        <v>2251</v>
      </c>
      <c r="B122" s="5542" t="s">
        <v>16</v>
      </c>
      <c r="C122" s="5542" t="s">
        <v>2684</v>
      </c>
      <c r="D122" s="5542" t="s">
        <v>2685</v>
      </c>
      <c r="E122" s="5542" t="s">
        <v>2686</v>
      </c>
      <c r="F122" s="5542" t="s">
        <v>2277</v>
      </c>
      <c r="G122" s="5542" t="s">
        <v>28</v>
      </c>
      <c r="H122" s="5542" t="s">
        <v>28</v>
      </c>
      <c r="I122" s="5542" t="s">
        <v>813</v>
      </c>
    </row>
    <row customHeight="1" ht="11.25">
      <c r="A123" s="5542" t="s">
        <v>2251</v>
      </c>
      <c r="B123" s="5542" t="s">
        <v>16</v>
      </c>
      <c r="C123" s="5542" t="s">
        <v>2687</v>
      </c>
      <c r="D123" s="5542" t="s">
        <v>2688</v>
      </c>
      <c r="E123" s="5542" t="s">
        <v>2689</v>
      </c>
      <c r="F123" s="5542" t="s">
        <v>2281</v>
      </c>
      <c r="G123" s="5542" t="s">
        <v>28</v>
      </c>
      <c r="H123" s="5542" t="s">
        <v>28</v>
      </c>
      <c r="I123" s="5542" t="s">
        <v>813</v>
      </c>
    </row>
    <row customHeight="1" ht="11.25">
      <c r="A124" s="5542" t="s">
        <v>2251</v>
      </c>
      <c r="B124" s="5542" t="s">
        <v>16</v>
      </c>
      <c r="C124" s="5542" t="s">
        <v>2690</v>
      </c>
      <c r="D124" s="5542" t="s">
        <v>2688</v>
      </c>
      <c r="E124" s="5542" t="s">
        <v>2689</v>
      </c>
      <c r="F124" s="5542" t="s">
        <v>2691</v>
      </c>
      <c r="G124" s="5542" t="s">
        <v>28</v>
      </c>
      <c r="H124" s="5542" t="s">
        <v>28</v>
      </c>
      <c r="I124" s="5542" t="s">
        <v>813</v>
      </c>
    </row>
    <row customHeight="1" ht="11.25">
      <c r="A125" s="5542" t="s">
        <v>2251</v>
      </c>
      <c r="B125" s="5542" t="s">
        <v>16</v>
      </c>
      <c r="C125" s="5542" t="s">
        <v>2692</v>
      </c>
      <c r="D125" s="5542" t="s">
        <v>2693</v>
      </c>
      <c r="E125" s="5542" t="s">
        <v>2694</v>
      </c>
      <c r="F125" s="5542" t="s">
        <v>2281</v>
      </c>
      <c r="G125" s="5542" t="s">
        <v>2695</v>
      </c>
      <c r="H125" s="5542" t="s">
        <v>28</v>
      </c>
      <c r="I125" s="5542" t="s">
        <v>813</v>
      </c>
    </row>
    <row customHeight="1" ht="11.25">
      <c r="A126" s="5542" t="s">
        <v>2251</v>
      </c>
      <c r="B126" s="5542" t="s">
        <v>16</v>
      </c>
      <c r="C126" s="5542" t="s">
        <v>2696</v>
      </c>
      <c r="D126" s="5542" t="s">
        <v>2697</v>
      </c>
      <c r="E126" s="5542" t="s">
        <v>2698</v>
      </c>
      <c r="F126" s="5542" t="s">
        <v>2699</v>
      </c>
      <c r="G126" s="5542" t="s">
        <v>28</v>
      </c>
      <c r="H126" s="5542" t="s">
        <v>28</v>
      </c>
      <c r="I126" s="5542" t="s">
        <v>813</v>
      </c>
    </row>
    <row customHeight="1" ht="11.25">
      <c r="A127" s="5542" t="s">
        <v>2251</v>
      </c>
      <c r="B127" s="5542" t="s">
        <v>16</v>
      </c>
      <c r="C127" s="5542" t="s">
        <v>2700</v>
      </c>
      <c r="D127" s="5542" t="s">
        <v>2701</v>
      </c>
      <c r="E127" s="5542" t="s">
        <v>2702</v>
      </c>
      <c r="F127" s="5542" t="s">
        <v>2312</v>
      </c>
      <c r="G127" s="5542" t="s">
        <v>28</v>
      </c>
      <c r="H127" s="5542" t="s">
        <v>28</v>
      </c>
      <c r="I127" s="5542" t="s">
        <v>813</v>
      </c>
    </row>
    <row customHeight="1" ht="11.25">
      <c r="A128" s="5542" t="s">
        <v>2251</v>
      </c>
      <c r="B128" s="5542" t="s">
        <v>16</v>
      </c>
      <c r="C128" s="5542" t="s">
        <v>2703</v>
      </c>
      <c r="D128" s="5542" t="s">
        <v>2704</v>
      </c>
      <c r="E128" s="5542" t="s">
        <v>2705</v>
      </c>
      <c r="F128" s="5542" t="s">
        <v>2706</v>
      </c>
      <c r="G128" s="5542" t="s">
        <v>28</v>
      </c>
      <c r="H128" s="5542" t="s">
        <v>28</v>
      </c>
      <c r="I128" s="5542" t="s">
        <v>813</v>
      </c>
    </row>
    <row customHeight="1" ht="11.25">
      <c r="A129" s="5542" t="s">
        <v>2251</v>
      </c>
      <c r="B129" s="5542" t="s">
        <v>16</v>
      </c>
      <c r="C129" s="5542" t="s">
        <v>2707</v>
      </c>
      <c r="D129" s="5542" t="s">
        <v>2708</v>
      </c>
      <c r="E129" s="5542" t="s">
        <v>2709</v>
      </c>
      <c r="F129" s="5542" t="s">
        <v>2710</v>
      </c>
      <c r="G129" s="5542" t="s">
        <v>28</v>
      </c>
      <c r="H129" s="5542" t="s">
        <v>28</v>
      </c>
      <c r="I129" s="5542" t="s">
        <v>813</v>
      </c>
    </row>
    <row customHeight="1" ht="11.25">
      <c r="A130" s="5542" t="s">
        <v>2251</v>
      </c>
      <c r="B130" s="5542" t="s">
        <v>16</v>
      </c>
      <c r="C130" s="5542" t="s">
        <v>2711</v>
      </c>
      <c r="D130" s="5542" t="s">
        <v>2712</v>
      </c>
      <c r="E130" s="5542" t="s">
        <v>2709</v>
      </c>
      <c r="F130" s="5542" t="s">
        <v>2713</v>
      </c>
      <c r="G130" s="5542" t="s">
        <v>28</v>
      </c>
      <c r="H130" s="5542" t="s">
        <v>28</v>
      </c>
      <c r="I130" s="5542" t="s">
        <v>813</v>
      </c>
    </row>
    <row customHeight="1" ht="11.25">
      <c r="A131" s="5542" t="s">
        <v>2251</v>
      </c>
      <c r="B131" s="5542" t="s">
        <v>16</v>
      </c>
      <c r="C131" s="5542" t="s">
        <v>2714</v>
      </c>
      <c r="D131" s="5542" t="s">
        <v>2715</v>
      </c>
      <c r="E131" s="5542" t="s">
        <v>2716</v>
      </c>
      <c r="F131" s="5542" t="s">
        <v>51</v>
      </c>
      <c r="G131" s="5542" t="s">
        <v>28</v>
      </c>
      <c r="H131" s="5542" t="s">
        <v>28</v>
      </c>
      <c r="I131" s="5542" t="s">
        <v>813</v>
      </c>
    </row>
    <row customHeight="1" ht="11.25">
      <c r="A132" s="5542" t="s">
        <v>2251</v>
      </c>
      <c r="B132" s="5542" t="s">
        <v>16</v>
      </c>
      <c r="C132" s="5542" t="s">
        <v>2717</v>
      </c>
      <c r="D132" s="5542" t="s">
        <v>2718</v>
      </c>
      <c r="E132" s="5542" t="s">
        <v>2719</v>
      </c>
      <c r="F132" s="5542" t="s">
        <v>2312</v>
      </c>
      <c r="G132" s="5542" t="s">
        <v>28</v>
      </c>
      <c r="H132" s="5542" t="s">
        <v>28</v>
      </c>
      <c r="I132" s="5542" t="s">
        <v>813</v>
      </c>
    </row>
    <row customHeight="1" ht="11.25">
      <c r="A133" s="5542" t="s">
        <v>2251</v>
      </c>
      <c r="B133" s="5542" t="s">
        <v>16</v>
      </c>
      <c r="C133" s="5542" t="s">
        <v>2720</v>
      </c>
      <c r="D133" s="5542" t="s">
        <v>2721</v>
      </c>
      <c r="E133" s="5542" t="s">
        <v>2722</v>
      </c>
      <c r="F133" s="5542" t="s">
        <v>2259</v>
      </c>
      <c r="G133" s="5542" t="s">
        <v>2723</v>
      </c>
      <c r="H133" s="5542" t="s">
        <v>28</v>
      </c>
      <c r="I133" s="5542" t="s">
        <v>813</v>
      </c>
    </row>
    <row customHeight="1" ht="11.25">
      <c r="A134" s="5542" t="s">
        <v>2251</v>
      </c>
      <c r="B134" s="5542" t="s">
        <v>16</v>
      </c>
      <c r="C134" s="5542" t="s">
        <v>2724</v>
      </c>
      <c r="D134" s="5542" t="s">
        <v>2725</v>
      </c>
      <c r="E134" s="5542" t="s">
        <v>2698</v>
      </c>
      <c r="F134" s="5542" t="s">
        <v>2726</v>
      </c>
      <c r="G134" s="5542" t="s">
        <v>2727</v>
      </c>
      <c r="H134" s="5542" t="s">
        <v>28</v>
      </c>
      <c r="I134" s="5542" t="s">
        <v>813</v>
      </c>
    </row>
    <row customHeight="1" ht="11.25">
      <c r="A135" s="5542" t="s">
        <v>2251</v>
      </c>
      <c r="B135" s="5542" t="s">
        <v>16</v>
      </c>
      <c r="C135" s="5542" t="s">
        <v>2728</v>
      </c>
      <c r="D135" s="5542" t="s">
        <v>2729</v>
      </c>
      <c r="E135" s="5542" t="s">
        <v>2730</v>
      </c>
      <c r="F135" s="5542" t="s">
        <v>2731</v>
      </c>
      <c r="G135" s="5542" t="s">
        <v>28</v>
      </c>
      <c r="H135" s="5542" t="s">
        <v>28</v>
      </c>
      <c r="I135" s="5542" t="s">
        <v>813</v>
      </c>
    </row>
    <row customHeight="1" ht="11.25">
      <c r="A136" s="5542" t="s">
        <v>2251</v>
      </c>
      <c r="B136" s="5542" t="s">
        <v>16</v>
      </c>
      <c r="C136" s="5542" t="s">
        <v>2732</v>
      </c>
      <c r="D136" s="5542" t="s">
        <v>2733</v>
      </c>
      <c r="E136" s="5542" t="s">
        <v>2734</v>
      </c>
      <c r="F136" s="5542" t="s">
        <v>2735</v>
      </c>
      <c r="G136" s="5542" t="s">
        <v>28</v>
      </c>
      <c r="H136" s="5542" t="s">
        <v>28</v>
      </c>
      <c r="I136" s="5542" t="s">
        <v>813</v>
      </c>
    </row>
    <row customHeight="1" ht="11.25">
      <c r="A137" s="5542" t="s">
        <v>2251</v>
      </c>
      <c r="B137" s="5542" t="s">
        <v>16</v>
      </c>
      <c r="C137" s="5542" t="s">
        <v>2736</v>
      </c>
      <c r="D137" s="5542" t="s">
        <v>2737</v>
      </c>
      <c r="E137" s="5542" t="s">
        <v>2738</v>
      </c>
      <c r="F137" s="5542" t="s">
        <v>2312</v>
      </c>
      <c r="G137" s="5542" t="s">
        <v>28</v>
      </c>
      <c r="H137" s="5542" t="s">
        <v>28</v>
      </c>
      <c r="I137" s="5542" t="s">
        <v>813</v>
      </c>
    </row>
    <row customHeight="1" ht="11.25">
      <c r="A138" s="5542" t="s">
        <v>2251</v>
      </c>
      <c r="B138" s="5542" t="s">
        <v>16</v>
      </c>
      <c r="C138" s="5542" t="s">
        <v>2739</v>
      </c>
      <c r="D138" s="5542" t="s">
        <v>2740</v>
      </c>
      <c r="E138" s="5542" t="s">
        <v>2705</v>
      </c>
      <c r="F138" s="5542" t="s">
        <v>2741</v>
      </c>
      <c r="G138" s="5542" t="s">
        <v>28</v>
      </c>
      <c r="H138" s="5542" t="s">
        <v>28</v>
      </c>
      <c r="I138" s="5542" t="s">
        <v>813</v>
      </c>
    </row>
    <row customHeight="1" ht="11.25">
      <c r="A139" s="5542" t="s">
        <v>2251</v>
      </c>
      <c r="B139" s="5542" t="s">
        <v>16</v>
      </c>
      <c r="C139" s="5542" t="s">
        <v>2742</v>
      </c>
      <c r="D139" s="5542" t="s">
        <v>2743</v>
      </c>
      <c r="E139" s="5542" t="s">
        <v>2705</v>
      </c>
      <c r="F139" s="5542" t="s">
        <v>2744</v>
      </c>
      <c r="G139" s="5542" t="s">
        <v>28</v>
      </c>
      <c r="H139" s="5542" t="s">
        <v>28</v>
      </c>
      <c r="I139" s="5542" t="s">
        <v>813</v>
      </c>
    </row>
    <row customHeight="1" ht="11.25">
      <c r="A140" s="5542" t="s">
        <v>2251</v>
      </c>
      <c r="B140" s="5542" t="s">
        <v>16</v>
      </c>
      <c r="C140" s="5542" t="s">
        <v>2252</v>
      </c>
      <c r="D140" s="5542" t="s">
        <v>2253</v>
      </c>
      <c r="E140" s="5542" t="s">
        <v>2254</v>
      </c>
      <c r="F140" s="5542" t="s">
        <v>2255</v>
      </c>
      <c r="G140" s="5542" t="s">
        <v>28</v>
      </c>
      <c r="H140" s="5542" t="s">
        <v>28</v>
      </c>
      <c r="I140" s="5542" t="s">
        <v>899</v>
      </c>
    </row>
    <row customHeight="1" ht="11.25">
      <c r="A141" s="5542" t="s">
        <v>2251</v>
      </c>
      <c r="B141" s="5542" t="s">
        <v>16</v>
      </c>
      <c r="C141" s="5542" t="s">
        <v>2256</v>
      </c>
      <c r="D141" s="5542" t="s">
        <v>2257</v>
      </c>
      <c r="E141" s="5542" t="s">
        <v>2258</v>
      </c>
      <c r="F141" s="5542" t="s">
        <v>2259</v>
      </c>
      <c r="G141" s="5542" t="s">
        <v>2260</v>
      </c>
      <c r="H141" s="5542" t="s">
        <v>28</v>
      </c>
      <c r="I141" s="5542" t="s">
        <v>899</v>
      </c>
    </row>
    <row customHeight="1" ht="11.25">
      <c r="A142" s="5542" t="s">
        <v>2251</v>
      </c>
      <c r="B142" s="5542" t="s">
        <v>16</v>
      </c>
      <c r="C142" s="5542" t="s">
        <v>2261</v>
      </c>
      <c r="D142" s="5542" t="s">
        <v>2262</v>
      </c>
      <c r="E142" s="5542" t="s">
        <v>2263</v>
      </c>
      <c r="F142" s="5542" t="s">
        <v>2264</v>
      </c>
      <c r="G142" s="5542" t="s">
        <v>2265</v>
      </c>
      <c r="H142" s="5542" t="s">
        <v>28</v>
      </c>
      <c r="I142" s="5542" t="s">
        <v>899</v>
      </c>
    </row>
    <row customHeight="1" ht="11.25">
      <c r="A143" s="5542" t="s">
        <v>2251</v>
      </c>
      <c r="B143" s="5542" t="s">
        <v>16</v>
      </c>
      <c r="C143" s="5542" t="s">
        <v>2270</v>
      </c>
      <c r="D143" s="5542" t="s">
        <v>2271</v>
      </c>
      <c r="E143" s="5542" t="s">
        <v>2272</v>
      </c>
      <c r="F143" s="5542" t="s">
        <v>2273</v>
      </c>
      <c r="G143" s="5542" t="s">
        <v>28</v>
      </c>
      <c r="H143" s="5542" t="s">
        <v>28</v>
      </c>
      <c r="I143" s="5542" t="s">
        <v>899</v>
      </c>
    </row>
    <row customHeight="1" ht="11.25">
      <c r="A144" s="5542" t="s">
        <v>2251</v>
      </c>
      <c r="B144" s="5542" t="s">
        <v>16</v>
      </c>
      <c r="C144" s="5542" t="s">
        <v>2278</v>
      </c>
      <c r="D144" s="5542" t="s">
        <v>2279</v>
      </c>
      <c r="E144" s="5542" t="s">
        <v>2280</v>
      </c>
      <c r="F144" s="5542" t="s">
        <v>2281</v>
      </c>
      <c r="G144" s="5542" t="s">
        <v>28</v>
      </c>
      <c r="H144" s="5542" t="s">
        <v>28</v>
      </c>
      <c r="I144" s="5542" t="s">
        <v>899</v>
      </c>
    </row>
    <row customHeight="1" ht="11.25">
      <c r="A145" s="5542" t="s">
        <v>2251</v>
      </c>
      <c r="B145" s="5542" t="s">
        <v>16</v>
      </c>
      <c r="C145" s="5542" t="s">
        <v>2282</v>
      </c>
      <c r="D145" s="5542" t="s">
        <v>2283</v>
      </c>
      <c r="E145" s="5542" t="s">
        <v>2284</v>
      </c>
      <c r="F145" s="5542" t="s">
        <v>2285</v>
      </c>
      <c r="G145" s="5542" t="s">
        <v>28</v>
      </c>
      <c r="H145" s="5542" t="s">
        <v>28</v>
      </c>
      <c r="I145" s="5542" t="s">
        <v>899</v>
      </c>
    </row>
    <row customHeight="1" ht="11.25">
      <c r="A146" s="5542" t="s">
        <v>2251</v>
      </c>
      <c r="B146" s="5542" t="s">
        <v>16</v>
      </c>
      <c r="C146" s="5542" t="s">
        <v>2286</v>
      </c>
      <c r="D146" s="5542" t="s">
        <v>2287</v>
      </c>
      <c r="E146" s="5542" t="s">
        <v>2288</v>
      </c>
      <c r="F146" s="5542" t="s">
        <v>2289</v>
      </c>
      <c r="G146" s="5542" t="s">
        <v>28</v>
      </c>
      <c r="H146" s="5542" t="s">
        <v>28</v>
      </c>
      <c r="I146" s="5542" t="s">
        <v>899</v>
      </c>
    </row>
    <row customHeight="1" ht="11.25">
      <c r="A147" s="5542" t="s">
        <v>2251</v>
      </c>
      <c r="B147" s="5542" t="s">
        <v>16</v>
      </c>
      <c r="C147" s="5542" t="s">
        <v>2294</v>
      </c>
      <c r="D147" s="5542" t="s">
        <v>2295</v>
      </c>
      <c r="E147" s="5542" t="s">
        <v>2296</v>
      </c>
      <c r="F147" s="5542" t="s">
        <v>2297</v>
      </c>
      <c r="G147" s="5542" t="s">
        <v>28</v>
      </c>
      <c r="H147" s="5542" t="s">
        <v>28</v>
      </c>
      <c r="I147" s="5542" t="s">
        <v>899</v>
      </c>
    </row>
    <row customHeight="1" ht="11.25">
      <c r="A148" s="5542" t="s">
        <v>2251</v>
      </c>
      <c r="B148" s="5542" t="s">
        <v>16</v>
      </c>
      <c r="C148" s="5542" t="s">
        <v>2298</v>
      </c>
      <c r="D148" s="5542" t="s">
        <v>2299</v>
      </c>
      <c r="E148" s="5542" t="s">
        <v>2300</v>
      </c>
      <c r="F148" s="5542" t="s">
        <v>2269</v>
      </c>
      <c r="G148" s="5542" t="s">
        <v>28</v>
      </c>
      <c r="H148" s="5542" t="s">
        <v>28</v>
      </c>
      <c r="I148" s="5542" t="s">
        <v>899</v>
      </c>
    </row>
    <row customHeight="1" ht="11.25">
      <c r="A149" s="5542" t="s">
        <v>2251</v>
      </c>
      <c r="B149" s="5542" t="s">
        <v>16</v>
      </c>
      <c r="C149" s="5542" t="s">
        <v>2306</v>
      </c>
      <c r="D149" s="5542" t="s">
        <v>2307</v>
      </c>
      <c r="E149" s="5542" t="s">
        <v>2308</v>
      </c>
      <c r="F149" s="5542" t="s">
        <v>51</v>
      </c>
      <c r="G149" s="5542" t="s">
        <v>28</v>
      </c>
      <c r="H149" s="5542" t="s">
        <v>28</v>
      </c>
      <c r="I149" s="5542" t="s">
        <v>899</v>
      </c>
    </row>
    <row customHeight="1" ht="11.25">
      <c r="A150" s="5542" t="s">
        <v>2251</v>
      </c>
      <c r="B150" s="5542" t="s">
        <v>16</v>
      </c>
      <c r="C150" s="5542" t="s">
        <v>2309</v>
      </c>
      <c r="D150" s="5542" t="s">
        <v>2310</v>
      </c>
      <c r="E150" s="5542" t="s">
        <v>2311</v>
      </c>
      <c r="F150" s="5542" t="s">
        <v>2312</v>
      </c>
      <c r="G150" s="5542" t="s">
        <v>28</v>
      </c>
      <c r="H150" s="5542" t="s">
        <v>28</v>
      </c>
      <c r="I150" s="5542" t="s">
        <v>899</v>
      </c>
    </row>
    <row customHeight="1" ht="11.25">
      <c r="A151" s="5542" t="s">
        <v>2251</v>
      </c>
      <c r="B151" s="5542" t="s">
        <v>16</v>
      </c>
      <c r="C151" s="5542" t="s">
        <v>2313</v>
      </c>
      <c r="D151" s="5542" t="s">
        <v>2314</v>
      </c>
      <c r="E151" s="5542" t="s">
        <v>2315</v>
      </c>
      <c r="F151" s="5542" t="s">
        <v>2316</v>
      </c>
      <c r="G151" s="5542" t="s">
        <v>28</v>
      </c>
      <c r="H151" s="5542" t="s">
        <v>28</v>
      </c>
      <c r="I151" s="5542" t="s">
        <v>899</v>
      </c>
    </row>
    <row customHeight="1" ht="11.25">
      <c r="A152" s="5542" t="s">
        <v>2251</v>
      </c>
      <c r="B152" s="5542" t="s">
        <v>16</v>
      </c>
      <c r="C152" s="5542" t="s">
        <v>2320</v>
      </c>
      <c r="D152" s="5542" t="s">
        <v>2321</v>
      </c>
      <c r="E152" s="5542" t="s">
        <v>2322</v>
      </c>
      <c r="F152" s="5542" t="s">
        <v>2289</v>
      </c>
      <c r="G152" s="5542" t="s">
        <v>2323</v>
      </c>
      <c r="H152" s="5542" t="s">
        <v>28</v>
      </c>
      <c r="I152" s="5542" t="s">
        <v>899</v>
      </c>
    </row>
    <row customHeight="1" ht="11.25">
      <c r="A153" s="5542" t="s">
        <v>2251</v>
      </c>
      <c r="B153" s="5542" t="s">
        <v>16</v>
      </c>
      <c r="C153" s="5542" t="s">
        <v>2324</v>
      </c>
      <c r="D153" s="5542" t="s">
        <v>2325</v>
      </c>
      <c r="E153" s="5542" t="s">
        <v>2326</v>
      </c>
      <c r="F153" s="5542" t="s">
        <v>2281</v>
      </c>
      <c r="G153" s="5542" t="s">
        <v>28</v>
      </c>
      <c r="H153" s="5542" t="s">
        <v>28</v>
      </c>
      <c r="I153" s="5542" t="s">
        <v>899</v>
      </c>
    </row>
    <row customHeight="1" ht="11.25">
      <c r="A154" s="5542" t="s">
        <v>2251</v>
      </c>
      <c r="B154" s="5542" t="s">
        <v>16</v>
      </c>
      <c r="C154" s="5542" t="s">
        <v>2327</v>
      </c>
      <c r="D154" s="5542" t="s">
        <v>2328</v>
      </c>
      <c r="E154" s="5542" t="s">
        <v>2329</v>
      </c>
      <c r="F154" s="5542" t="s">
        <v>2281</v>
      </c>
      <c r="G154" s="5542" t="s">
        <v>28</v>
      </c>
      <c r="H154" s="5542" t="s">
        <v>28</v>
      </c>
      <c r="I154" s="5542" t="s">
        <v>899</v>
      </c>
    </row>
    <row customHeight="1" ht="11.25">
      <c r="A155" s="5542" t="s">
        <v>2251</v>
      </c>
      <c r="B155" s="5542" t="s">
        <v>16</v>
      </c>
      <c r="C155" s="5542" t="s">
        <v>2330</v>
      </c>
      <c r="D155" s="5542" t="s">
        <v>2331</v>
      </c>
      <c r="E155" s="5542" t="s">
        <v>2332</v>
      </c>
      <c r="F155" s="5542" t="s">
        <v>2333</v>
      </c>
      <c r="G155" s="5542" t="s">
        <v>2334</v>
      </c>
      <c r="H155" s="5542" t="s">
        <v>28</v>
      </c>
      <c r="I155" s="5542" t="s">
        <v>899</v>
      </c>
    </row>
    <row customHeight="1" ht="11.25">
      <c r="A156" s="5542" t="s">
        <v>2251</v>
      </c>
      <c r="B156" s="5542" t="s">
        <v>16</v>
      </c>
      <c r="C156" s="5542" t="s">
        <v>2345</v>
      </c>
      <c r="D156" s="5542" t="s">
        <v>2346</v>
      </c>
      <c r="E156" s="5542" t="s">
        <v>2347</v>
      </c>
      <c r="F156" s="5542" t="s">
        <v>51</v>
      </c>
      <c r="G156" s="5542" t="s">
        <v>28</v>
      </c>
      <c r="H156" s="5542" t="s">
        <v>28</v>
      </c>
      <c r="I156" s="5542" t="s">
        <v>899</v>
      </c>
    </row>
    <row customHeight="1" ht="11.25">
      <c r="A157" s="5542" t="s">
        <v>2251</v>
      </c>
      <c r="B157" s="5542" t="s">
        <v>16</v>
      </c>
      <c r="C157" s="5542" t="s">
        <v>2348</v>
      </c>
      <c r="D157" s="5542" t="s">
        <v>2349</v>
      </c>
      <c r="E157" s="5542" t="s">
        <v>2350</v>
      </c>
      <c r="F157" s="5542" t="s">
        <v>2333</v>
      </c>
      <c r="G157" s="5542" t="s">
        <v>28</v>
      </c>
      <c r="H157" s="5542" t="s">
        <v>28</v>
      </c>
      <c r="I157" s="5542" t="s">
        <v>899</v>
      </c>
    </row>
    <row customHeight="1" ht="11.25">
      <c r="A158" s="5542" t="s">
        <v>2251</v>
      </c>
      <c r="B158" s="5542" t="s">
        <v>16</v>
      </c>
      <c r="C158" s="5542" t="s">
        <v>2366</v>
      </c>
      <c r="D158" s="5542" t="s">
        <v>2367</v>
      </c>
      <c r="E158" s="5542" t="s">
        <v>2368</v>
      </c>
      <c r="F158" s="5542" t="s">
        <v>2369</v>
      </c>
      <c r="G158" s="5542" t="s">
        <v>28</v>
      </c>
      <c r="H158" s="5542" t="s">
        <v>28</v>
      </c>
      <c r="I158" s="5542" t="s">
        <v>899</v>
      </c>
    </row>
    <row customHeight="1" ht="11.25">
      <c r="A159" s="5542" t="s">
        <v>2251</v>
      </c>
      <c r="B159" s="5542" t="s">
        <v>16</v>
      </c>
      <c r="C159" s="5542" t="s">
        <v>2370</v>
      </c>
      <c r="D159" s="5542" t="s">
        <v>2371</v>
      </c>
      <c r="E159" s="5542" t="s">
        <v>2372</v>
      </c>
      <c r="F159" s="5542" t="s">
        <v>51</v>
      </c>
      <c r="G159" s="5542" t="s">
        <v>28</v>
      </c>
      <c r="H159" s="5542" t="s">
        <v>28</v>
      </c>
      <c r="I159" s="5542" t="s">
        <v>899</v>
      </c>
    </row>
    <row customHeight="1" ht="11.25">
      <c r="A160" s="5542" t="s">
        <v>2251</v>
      </c>
      <c r="B160" s="5542" t="s">
        <v>16</v>
      </c>
      <c r="C160" s="5542" t="s">
        <v>2373</v>
      </c>
      <c r="D160" s="5542" t="s">
        <v>2374</v>
      </c>
      <c r="E160" s="5542" t="s">
        <v>2375</v>
      </c>
      <c r="F160" s="5542" t="s">
        <v>2333</v>
      </c>
      <c r="G160" s="5542" t="s">
        <v>28</v>
      </c>
      <c r="H160" s="5542" t="s">
        <v>28</v>
      </c>
      <c r="I160" s="5542" t="s">
        <v>899</v>
      </c>
    </row>
    <row customHeight="1" ht="11.25">
      <c r="A161" s="5542" t="s">
        <v>2251</v>
      </c>
      <c r="B161" s="5542" t="s">
        <v>16</v>
      </c>
      <c r="C161" s="5542" t="s">
        <v>2376</v>
      </c>
      <c r="D161" s="5542" t="s">
        <v>2377</v>
      </c>
      <c r="E161" s="5542" t="s">
        <v>2378</v>
      </c>
      <c r="F161" s="5542" t="s">
        <v>2379</v>
      </c>
      <c r="G161" s="5542" t="s">
        <v>28</v>
      </c>
      <c r="H161" s="5542" t="s">
        <v>28</v>
      </c>
      <c r="I161" s="5542" t="s">
        <v>899</v>
      </c>
    </row>
    <row customHeight="1" ht="11.25">
      <c r="A162" s="5542" t="s">
        <v>2251</v>
      </c>
      <c r="B162" s="5542" t="s">
        <v>16</v>
      </c>
      <c r="C162" s="5542" t="s">
        <v>28</v>
      </c>
      <c r="D162" s="5542" t="s">
        <v>2380</v>
      </c>
      <c r="E162" s="5542" t="s">
        <v>2381</v>
      </c>
      <c r="F162" s="5542" t="s">
        <v>2312</v>
      </c>
      <c r="G162" s="5542" t="s">
        <v>28</v>
      </c>
      <c r="H162" s="5542" t="s">
        <v>28</v>
      </c>
      <c r="I162" s="5542" t="s">
        <v>899</v>
      </c>
    </row>
    <row customHeight="1" ht="11.25">
      <c r="A163" s="5542" t="s">
        <v>2251</v>
      </c>
      <c r="B163" s="5542" t="s">
        <v>16</v>
      </c>
      <c r="C163" s="5542" t="s">
        <v>2385</v>
      </c>
      <c r="D163" s="5542" t="s">
        <v>2386</v>
      </c>
      <c r="E163" s="5542" t="s">
        <v>2387</v>
      </c>
      <c r="F163" s="5542" t="s">
        <v>2369</v>
      </c>
      <c r="G163" s="5542" t="s">
        <v>2388</v>
      </c>
      <c r="H163" s="5542" t="s">
        <v>28</v>
      </c>
      <c r="I163" s="5542" t="s">
        <v>899</v>
      </c>
    </row>
    <row customHeight="1" ht="11.25">
      <c r="A164" s="5542" t="s">
        <v>2251</v>
      </c>
      <c r="B164" s="5542" t="s">
        <v>16</v>
      </c>
      <c r="C164" s="5542" t="s">
        <v>2405</v>
      </c>
      <c r="D164" s="5542" t="s">
        <v>2406</v>
      </c>
      <c r="E164" s="5542" t="s">
        <v>2407</v>
      </c>
      <c r="F164" s="5542" t="s">
        <v>2408</v>
      </c>
      <c r="G164" s="5542" t="s">
        <v>28</v>
      </c>
      <c r="H164" s="5542" t="s">
        <v>28</v>
      </c>
      <c r="I164" s="5542" t="s">
        <v>899</v>
      </c>
    </row>
    <row customHeight="1" ht="11.25">
      <c r="A165" s="5542" t="s">
        <v>2251</v>
      </c>
      <c r="B165" s="5542" t="s">
        <v>16</v>
      </c>
      <c r="C165" s="5542" t="s">
        <v>2412</v>
      </c>
      <c r="D165" s="5542" t="s">
        <v>2413</v>
      </c>
      <c r="E165" s="5542" t="s">
        <v>2414</v>
      </c>
      <c r="F165" s="5542" t="s">
        <v>2277</v>
      </c>
      <c r="G165" s="5542" t="s">
        <v>2415</v>
      </c>
      <c r="H165" s="5542" t="s">
        <v>28</v>
      </c>
      <c r="I165" s="5542" t="s">
        <v>899</v>
      </c>
    </row>
    <row customHeight="1" ht="11.25">
      <c r="A166" s="5542" t="s">
        <v>2251</v>
      </c>
      <c r="B166" s="5542" t="s">
        <v>16</v>
      </c>
      <c r="C166" s="5542" t="s">
        <v>2416</v>
      </c>
      <c r="D166" s="5542" t="s">
        <v>2417</v>
      </c>
      <c r="E166" s="5542" t="s">
        <v>2418</v>
      </c>
      <c r="F166" s="5542" t="s">
        <v>2285</v>
      </c>
      <c r="G166" s="5542" t="s">
        <v>28</v>
      </c>
      <c r="H166" s="5542" t="s">
        <v>28</v>
      </c>
      <c r="I166" s="5542" t="s">
        <v>899</v>
      </c>
    </row>
    <row customHeight="1" ht="11.25">
      <c r="A167" s="5542" t="s">
        <v>2251</v>
      </c>
      <c r="B167" s="5542" t="s">
        <v>16</v>
      </c>
      <c r="C167" s="5542" t="s">
        <v>2419</v>
      </c>
      <c r="D167" s="5542" t="s">
        <v>2420</v>
      </c>
      <c r="E167" s="5542" t="s">
        <v>2421</v>
      </c>
      <c r="F167" s="5542" t="s">
        <v>2408</v>
      </c>
      <c r="G167" s="5542" t="s">
        <v>28</v>
      </c>
      <c r="H167" s="5542" t="s">
        <v>28</v>
      </c>
      <c r="I167" s="5542" t="s">
        <v>899</v>
      </c>
    </row>
    <row customHeight="1" ht="11.25">
      <c r="A168" s="5542" t="s">
        <v>2251</v>
      </c>
      <c r="B168" s="5542" t="s">
        <v>16</v>
      </c>
      <c r="C168" s="5542" t="s">
        <v>2422</v>
      </c>
      <c r="D168" s="5542" t="s">
        <v>2423</v>
      </c>
      <c r="E168" s="5542" t="s">
        <v>2424</v>
      </c>
      <c r="F168" s="5542" t="s">
        <v>2285</v>
      </c>
      <c r="G168" s="5542" t="s">
        <v>2425</v>
      </c>
      <c r="H168" s="5542" t="s">
        <v>28</v>
      </c>
      <c r="I168" s="5542" t="s">
        <v>899</v>
      </c>
    </row>
    <row customHeight="1" ht="11.25">
      <c r="A169" s="5542" t="s">
        <v>2251</v>
      </c>
      <c r="B169" s="5542" t="s">
        <v>16</v>
      </c>
      <c r="C169" s="5542" t="s">
        <v>2426</v>
      </c>
      <c r="D169" s="5542" t="s">
        <v>2427</v>
      </c>
      <c r="E169" s="5542" t="s">
        <v>2428</v>
      </c>
      <c r="F169" s="5542" t="s">
        <v>2365</v>
      </c>
      <c r="G169" s="5542" t="s">
        <v>28</v>
      </c>
      <c r="H169" s="5542" t="s">
        <v>28</v>
      </c>
      <c r="I169" s="5542" t="s">
        <v>899</v>
      </c>
    </row>
    <row customHeight="1" ht="11.25">
      <c r="A170" s="5542" t="s">
        <v>2251</v>
      </c>
      <c r="B170" s="5542" t="s">
        <v>16</v>
      </c>
      <c r="C170" s="5542" t="s">
        <v>2432</v>
      </c>
      <c r="D170" s="5542" t="s">
        <v>2433</v>
      </c>
      <c r="E170" s="5542" t="s">
        <v>2434</v>
      </c>
      <c r="F170" s="5542" t="s">
        <v>51</v>
      </c>
      <c r="G170" s="5542" t="s">
        <v>2435</v>
      </c>
      <c r="H170" s="5542" t="s">
        <v>28</v>
      </c>
      <c r="I170" s="5542" t="s">
        <v>899</v>
      </c>
    </row>
    <row customHeight="1" ht="11.25">
      <c r="A171" s="5542" t="s">
        <v>2251</v>
      </c>
      <c r="B171" s="5542" t="s">
        <v>16</v>
      </c>
      <c r="C171" s="5542" t="s">
        <v>2446</v>
      </c>
      <c r="D171" s="5542" t="s">
        <v>2447</v>
      </c>
      <c r="E171" s="5542" t="s">
        <v>2448</v>
      </c>
      <c r="F171" s="5542" t="s">
        <v>51</v>
      </c>
      <c r="G171" s="5542" t="s">
        <v>28</v>
      </c>
      <c r="H171" s="5542" t="s">
        <v>28</v>
      </c>
      <c r="I171" s="5542" t="s">
        <v>899</v>
      </c>
    </row>
    <row customHeight="1" ht="11.25">
      <c r="A172" s="5542" t="s">
        <v>2251</v>
      </c>
      <c r="B172" s="5542" t="s">
        <v>16</v>
      </c>
      <c r="C172" s="5542" t="s">
        <v>2449</v>
      </c>
      <c r="D172" s="5542" t="s">
        <v>2450</v>
      </c>
      <c r="E172" s="5542" t="s">
        <v>2451</v>
      </c>
      <c r="F172" s="5542" t="s">
        <v>2316</v>
      </c>
      <c r="G172" s="5542" t="s">
        <v>2452</v>
      </c>
      <c r="H172" s="5542" t="s">
        <v>28</v>
      </c>
      <c r="I172" s="5542" t="s">
        <v>899</v>
      </c>
    </row>
    <row customHeight="1" ht="11.25">
      <c r="A173" s="5542" t="s">
        <v>2251</v>
      </c>
      <c r="B173" s="5542" t="s">
        <v>16</v>
      </c>
      <c r="C173" s="5542" t="s">
        <v>2453</v>
      </c>
      <c r="D173" s="5542" t="s">
        <v>2454</v>
      </c>
      <c r="E173" s="5542" t="s">
        <v>2455</v>
      </c>
      <c r="F173" s="5542" t="s">
        <v>2316</v>
      </c>
      <c r="G173" s="5542" t="s">
        <v>28</v>
      </c>
      <c r="H173" s="5542" t="s">
        <v>28</v>
      </c>
      <c r="I173" s="5542" t="s">
        <v>899</v>
      </c>
    </row>
    <row customHeight="1" ht="11.25">
      <c r="A174" s="5542" t="s">
        <v>2251</v>
      </c>
      <c r="B174" s="5542" t="s">
        <v>16</v>
      </c>
      <c r="C174" s="5542" t="s">
        <v>2459</v>
      </c>
      <c r="D174" s="5542" t="s">
        <v>2460</v>
      </c>
      <c r="E174" s="5542" t="s">
        <v>2461</v>
      </c>
      <c r="F174" s="5542" t="s">
        <v>2369</v>
      </c>
      <c r="G174" s="5542" t="s">
        <v>28</v>
      </c>
      <c r="H174" s="5542" t="s">
        <v>28</v>
      </c>
      <c r="I174" s="5542" t="s">
        <v>899</v>
      </c>
    </row>
    <row customHeight="1" ht="11.25">
      <c r="A175" s="5542" t="s">
        <v>2251</v>
      </c>
      <c r="B175" s="5542" t="s">
        <v>16</v>
      </c>
      <c r="C175" s="5542" t="s">
        <v>2471</v>
      </c>
      <c r="D175" s="5542" t="s">
        <v>2472</v>
      </c>
      <c r="E175" s="5542" t="s">
        <v>2473</v>
      </c>
      <c r="F175" s="5542" t="s">
        <v>51</v>
      </c>
      <c r="G175" s="5542" t="s">
        <v>28</v>
      </c>
      <c r="H175" s="5542" t="s">
        <v>28</v>
      </c>
      <c r="I175" s="5542" t="s">
        <v>899</v>
      </c>
    </row>
    <row customHeight="1" ht="11.25">
      <c r="A176" s="5542" t="s">
        <v>2251</v>
      </c>
      <c r="B176" s="5542" t="s">
        <v>16</v>
      </c>
      <c r="C176" s="5542" t="s">
        <v>2474</v>
      </c>
      <c r="D176" s="5542" t="s">
        <v>2475</v>
      </c>
      <c r="E176" s="5542" t="s">
        <v>2476</v>
      </c>
      <c r="F176" s="5542" t="s">
        <v>2369</v>
      </c>
      <c r="G176" s="5542" t="s">
        <v>28</v>
      </c>
      <c r="H176" s="5542" t="s">
        <v>28</v>
      </c>
      <c r="I176" s="5542" t="s">
        <v>899</v>
      </c>
    </row>
    <row customHeight="1" ht="11.25">
      <c r="A177" s="5542" t="s">
        <v>2251</v>
      </c>
      <c r="B177" s="5542" t="s">
        <v>16</v>
      </c>
      <c r="C177" s="5542" t="s">
        <v>2477</v>
      </c>
      <c r="D177" s="5542" t="s">
        <v>2478</v>
      </c>
      <c r="E177" s="5542" t="s">
        <v>2479</v>
      </c>
      <c r="F177" s="5542" t="s">
        <v>2281</v>
      </c>
      <c r="G177" s="5542" t="s">
        <v>28</v>
      </c>
      <c r="H177" s="5542" t="s">
        <v>28</v>
      </c>
      <c r="I177" s="5542" t="s">
        <v>899</v>
      </c>
    </row>
    <row customHeight="1" ht="11.25">
      <c r="A178" s="5542" t="s">
        <v>2251</v>
      </c>
      <c r="B178" s="5542" t="s">
        <v>16</v>
      </c>
      <c r="C178" s="5542" t="s">
        <v>2483</v>
      </c>
      <c r="D178" s="5542" t="s">
        <v>2484</v>
      </c>
      <c r="E178" s="5542" t="s">
        <v>2485</v>
      </c>
      <c r="F178" s="5542" t="s">
        <v>2312</v>
      </c>
      <c r="G178" s="5542" t="s">
        <v>28</v>
      </c>
      <c r="H178" s="5542" t="s">
        <v>28</v>
      </c>
      <c r="I178" s="5542" t="s">
        <v>899</v>
      </c>
    </row>
    <row customHeight="1" ht="11.25">
      <c r="A179" s="5542" t="s">
        <v>2251</v>
      </c>
      <c r="B179" s="5542" t="s">
        <v>16</v>
      </c>
      <c r="C179" s="5542" t="s">
        <v>2486</v>
      </c>
      <c r="D179" s="5542" t="s">
        <v>2487</v>
      </c>
      <c r="E179" s="5542" t="s">
        <v>2488</v>
      </c>
      <c r="F179" s="5542" t="s">
        <v>2489</v>
      </c>
      <c r="G179" s="5542" t="s">
        <v>2490</v>
      </c>
      <c r="H179" s="5542" t="s">
        <v>28</v>
      </c>
      <c r="I179" s="5542" t="s">
        <v>899</v>
      </c>
    </row>
    <row customHeight="1" ht="11.25">
      <c r="A180" s="5542" t="s">
        <v>2251</v>
      </c>
      <c r="B180" s="5542" t="s">
        <v>16</v>
      </c>
      <c r="C180" s="5542" t="s">
        <v>2491</v>
      </c>
      <c r="D180" s="5542" t="s">
        <v>2492</v>
      </c>
      <c r="E180" s="5542" t="s">
        <v>2493</v>
      </c>
      <c r="F180" s="5542" t="s">
        <v>2494</v>
      </c>
      <c r="G180" s="5542" t="s">
        <v>2495</v>
      </c>
      <c r="H180" s="5542" t="s">
        <v>28</v>
      </c>
      <c r="I180" s="5542" t="s">
        <v>899</v>
      </c>
    </row>
    <row customHeight="1" ht="11.25">
      <c r="A181" s="5542" t="s">
        <v>2251</v>
      </c>
      <c r="B181" s="5542" t="s">
        <v>16</v>
      </c>
      <c r="C181" s="5542" t="s">
        <v>2505</v>
      </c>
      <c r="D181" s="5542" t="s">
        <v>2506</v>
      </c>
      <c r="E181" s="5542" t="s">
        <v>2507</v>
      </c>
      <c r="F181" s="5542" t="s">
        <v>2333</v>
      </c>
      <c r="G181" s="5542" t="s">
        <v>2508</v>
      </c>
      <c r="H181" s="5542" t="s">
        <v>28</v>
      </c>
      <c r="I181" s="5542" t="s">
        <v>899</v>
      </c>
    </row>
    <row customHeight="1" ht="11.25">
      <c r="A182" s="5542" t="s">
        <v>2251</v>
      </c>
      <c r="B182" s="5542" t="s">
        <v>16</v>
      </c>
      <c r="C182" s="5542" t="s">
        <v>2513</v>
      </c>
      <c r="D182" s="5542" t="s">
        <v>2514</v>
      </c>
      <c r="E182" s="5542" t="s">
        <v>2515</v>
      </c>
      <c r="F182" s="5542" t="s">
        <v>2369</v>
      </c>
      <c r="G182" s="5542" t="s">
        <v>2516</v>
      </c>
      <c r="H182" s="5542" t="s">
        <v>28</v>
      </c>
      <c r="I182" s="5542" t="s">
        <v>899</v>
      </c>
    </row>
    <row customHeight="1" ht="11.25">
      <c r="A183" s="5542" t="s">
        <v>2251</v>
      </c>
      <c r="B183" s="5542" t="s">
        <v>16</v>
      </c>
      <c r="C183" s="5542" t="s">
        <v>2533</v>
      </c>
      <c r="D183" s="5542" t="s">
        <v>2534</v>
      </c>
      <c r="E183" s="5542" t="s">
        <v>2535</v>
      </c>
      <c r="F183" s="5542" t="s">
        <v>2369</v>
      </c>
      <c r="G183" s="5542" t="s">
        <v>28</v>
      </c>
      <c r="H183" s="5542" t="s">
        <v>28</v>
      </c>
      <c r="I183" s="5542" t="s">
        <v>899</v>
      </c>
    </row>
    <row customHeight="1" ht="11.25">
      <c r="A184" s="5542" t="s">
        <v>2251</v>
      </c>
      <c r="B184" s="5542" t="s">
        <v>16</v>
      </c>
      <c r="C184" s="5542" t="s">
        <v>2536</v>
      </c>
      <c r="D184" s="5542" t="s">
        <v>2537</v>
      </c>
      <c r="E184" s="5542" t="s">
        <v>2538</v>
      </c>
      <c r="F184" s="5542" t="s">
        <v>2285</v>
      </c>
      <c r="G184" s="5542" t="s">
        <v>28</v>
      </c>
      <c r="H184" s="5542" t="s">
        <v>28</v>
      </c>
      <c r="I184" s="5542" t="s">
        <v>899</v>
      </c>
    </row>
    <row customHeight="1" ht="11.25">
      <c r="A185" s="5542" t="s">
        <v>2251</v>
      </c>
      <c r="B185" s="5542" t="s">
        <v>16</v>
      </c>
      <c r="C185" s="5542" t="s">
        <v>2547</v>
      </c>
      <c r="D185" s="5542" t="s">
        <v>2548</v>
      </c>
      <c r="E185" s="5542" t="s">
        <v>2549</v>
      </c>
      <c r="F185" s="5542" t="s">
        <v>2369</v>
      </c>
      <c r="G185" s="5542" t="s">
        <v>2550</v>
      </c>
      <c r="H185" s="5542" t="s">
        <v>28</v>
      </c>
      <c r="I185" s="5542" t="s">
        <v>899</v>
      </c>
    </row>
    <row customHeight="1" ht="11.25">
      <c r="A186" s="5542" t="s">
        <v>2251</v>
      </c>
      <c r="B186" s="5542" t="s">
        <v>16</v>
      </c>
      <c r="C186" s="5542" t="s">
        <v>2558</v>
      </c>
      <c r="D186" s="5542" t="s">
        <v>2559</v>
      </c>
      <c r="E186" s="5542" t="s">
        <v>2560</v>
      </c>
      <c r="F186" s="5542" t="s">
        <v>2561</v>
      </c>
      <c r="G186" s="5542" t="s">
        <v>28</v>
      </c>
      <c r="H186" s="5542" t="s">
        <v>28</v>
      </c>
      <c r="I186" s="5542" t="s">
        <v>899</v>
      </c>
    </row>
    <row customHeight="1" ht="11.25">
      <c r="A187" s="5542" t="s">
        <v>2251</v>
      </c>
      <c r="B187" s="5542" t="s">
        <v>16</v>
      </c>
      <c r="C187" s="5542" t="s">
        <v>13</v>
      </c>
      <c r="D187" s="5542" t="s">
        <v>46</v>
      </c>
      <c r="E187" s="5542" t="s">
        <v>49</v>
      </c>
      <c r="F187" s="5542" t="s">
        <v>51</v>
      </c>
      <c r="G187" s="5542" t="s">
        <v>2566</v>
      </c>
      <c r="H187" s="5542" t="s">
        <v>28</v>
      </c>
      <c r="I187" s="5542" t="s">
        <v>899</v>
      </c>
    </row>
    <row customHeight="1" ht="11.25">
      <c r="A188" s="5542" t="s">
        <v>2251</v>
      </c>
      <c r="B188" s="5542" t="s">
        <v>16</v>
      </c>
      <c r="C188" s="5542" t="s">
        <v>2575</v>
      </c>
      <c r="D188" s="5542" t="s">
        <v>2576</v>
      </c>
      <c r="E188" s="5542" t="s">
        <v>2577</v>
      </c>
      <c r="F188" s="5542" t="s">
        <v>2312</v>
      </c>
      <c r="G188" s="5542" t="s">
        <v>2578</v>
      </c>
      <c r="H188" s="5542" t="s">
        <v>28</v>
      </c>
      <c r="I188" s="5542" t="s">
        <v>899</v>
      </c>
    </row>
    <row customHeight="1" ht="11.25">
      <c r="A189" s="5542" t="s">
        <v>2251</v>
      </c>
      <c r="B189" s="5542" t="s">
        <v>16</v>
      </c>
      <c r="C189" s="5542" t="s">
        <v>2579</v>
      </c>
      <c r="D189" s="5542" t="s">
        <v>2580</v>
      </c>
      <c r="E189" s="5542" t="s">
        <v>2581</v>
      </c>
      <c r="F189" s="5542" t="s">
        <v>51</v>
      </c>
      <c r="G189" s="5542" t="s">
        <v>28</v>
      </c>
      <c r="H189" s="5542" t="s">
        <v>28</v>
      </c>
      <c r="I189" s="5542" t="s">
        <v>899</v>
      </c>
    </row>
    <row customHeight="1" ht="11.25">
      <c r="A190" s="5542" t="s">
        <v>2251</v>
      </c>
      <c r="B190" s="5542" t="s">
        <v>16</v>
      </c>
      <c r="C190" s="5542" t="s">
        <v>2582</v>
      </c>
      <c r="D190" s="5542" t="s">
        <v>2583</v>
      </c>
      <c r="E190" s="5542" t="s">
        <v>2584</v>
      </c>
      <c r="F190" s="5542" t="s">
        <v>2365</v>
      </c>
      <c r="G190" s="5542" t="s">
        <v>28</v>
      </c>
      <c r="H190" s="5542" t="s">
        <v>28</v>
      </c>
      <c r="I190" s="5542" t="s">
        <v>899</v>
      </c>
    </row>
    <row customHeight="1" ht="11.25">
      <c r="A191" s="5542" t="s">
        <v>2251</v>
      </c>
      <c r="B191" s="5542" t="s">
        <v>16</v>
      </c>
      <c r="C191" s="5542" t="s">
        <v>2585</v>
      </c>
      <c r="D191" s="5542" t="s">
        <v>2586</v>
      </c>
      <c r="E191" s="5542" t="s">
        <v>2587</v>
      </c>
      <c r="F191" s="5542" t="s">
        <v>2312</v>
      </c>
      <c r="G191" s="5542" t="s">
        <v>2588</v>
      </c>
      <c r="H191" s="5542" t="s">
        <v>28</v>
      </c>
      <c r="I191" s="5542" t="s">
        <v>899</v>
      </c>
    </row>
    <row customHeight="1" ht="11.25">
      <c r="A192" s="5542" t="s">
        <v>2251</v>
      </c>
      <c r="B192" s="5542" t="s">
        <v>16</v>
      </c>
      <c r="C192" s="5542" t="s">
        <v>2589</v>
      </c>
      <c r="D192" s="5542" t="s">
        <v>2590</v>
      </c>
      <c r="E192" s="5542" t="s">
        <v>2591</v>
      </c>
      <c r="F192" s="5542" t="s">
        <v>2289</v>
      </c>
      <c r="G192" s="5542" t="s">
        <v>28</v>
      </c>
      <c r="H192" s="5542" t="s">
        <v>28</v>
      </c>
      <c r="I192" s="5542" t="s">
        <v>899</v>
      </c>
    </row>
    <row customHeight="1" ht="11.25">
      <c r="A193" s="5542" t="s">
        <v>2251</v>
      </c>
      <c r="B193" s="5542" t="s">
        <v>16</v>
      </c>
      <c r="C193" s="5542" t="s">
        <v>2596</v>
      </c>
      <c r="D193" s="5542" t="s">
        <v>2597</v>
      </c>
      <c r="E193" s="5542" t="s">
        <v>2598</v>
      </c>
      <c r="F193" s="5542" t="s">
        <v>2408</v>
      </c>
      <c r="G193" s="5542" t="s">
        <v>2599</v>
      </c>
      <c r="H193" s="5542" t="s">
        <v>28</v>
      </c>
      <c r="I193" s="5542" t="s">
        <v>899</v>
      </c>
    </row>
    <row customHeight="1" ht="11.25">
      <c r="A194" s="5542" t="s">
        <v>2251</v>
      </c>
      <c r="B194" s="5542" t="s">
        <v>16</v>
      </c>
      <c r="C194" s="5542" t="s">
        <v>2600</v>
      </c>
      <c r="D194" s="5542" t="s">
        <v>2601</v>
      </c>
      <c r="E194" s="5542" t="s">
        <v>2602</v>
      </c>
      <c r="F194" s="5542" t="s">
        <v>2369</v>
      </c>
      <c r="G194" s="5542" t="s">
        <v>2603</v>
      </c>
      <c r="H194" s="5542" t="s">
        <v>28</v>
      </c>
      <c r="I194" s="5542" t="s">
        <v>899</v>
      </c>
    </row>
    <row customHeight="1" ht="11.25">
      <c r="A195" s="5542" t="s">
        <v>2251</v>
      </c>
      <c r="B195" s="5542" t="s">
        <v>16</v>
      </c>
      <c r="C195" s="5542" t="s">
        <v>2622</v>
      </c>
      <c r="D195" s="5542" t="s">
        <v>2623</v>
      </c>
      <c r="E195" s="5542" t="s">
        <v>2624</v>
      </c>
      <c r="F195" s="5542" t="s">
        <v>2312</v>
      </c>
      <c r="G195" s="5542" t="s">
        <v>28</v>
      </c>
      <c r="H195" s="5542" t="s">
        <v>28</v>
      </c>
      <c r="I195" s="5542" t="s">
        <v>899</v>
      </c>
    </row>
    <row customHeight="1" ht="11.25">
      <c r="A196" s="5542" t="s">
        <v>2251</v>
      </c>
      <c r="B196" s="5542" t="s">
        <v>16</v>
      </c>
      <c r="C196" s="5542" t="s">
        <v>2625</v>
      </c>
      <c r="D196" s="5542" t="s">
        <v>2626</v>
      </c>
      <c r="E196" s="5542" t="s">
        <v>2627</v>
      </c>
      <c r="F196" s="5542" t="s">
        <v>2628</v>
      </c>
      <c r="G196" s="5542" t="s">
        <v>2629</v>
      </c>
      <c r="H196" s="5542" t="s">
        <v>28</v>
      </c>
      <c r="I196" s="5542" t="s">
        <v>899</v>
      </c>
    </row>
    <row customHeight="1" ht="11.25">
      <c r="A197" s="5542" t="s">
        <v>2251</v>
      </c>
      <c r="B197" s="5542" t="s">
        <v>16</v>
      </c>
      <c r="C197" s="5542" t="s">
        <v>2630</v>
      </c>
      <c r="D197" s="5542" t="s">
        <v>2631</v>
      </c>
      <c r="E197" s="5542" t="s">
        <v>2632</v>
      </c>
      <c r="F197" s="5542" t="s">
        <v>2316</v>
      </c>
      <c r="G197" s="5542" t="s">
        <v>28</v>
      </c>
      <c r="H197" s="5542" t="s">
        <v>28</v>
      </c>
      <c r="I197" s="5542" t="s">
        <v>899</v>
      </c>
    </row>
    <row customHeight="1" ht="11.25">
      <c r="A198" s="5542" t="s">
        <v>2251</v>
      </c>
      <c r="B198" s="5542" t="s">
        <v>16</v>
      </c>
      <c r="C198" s="5542" t="s">
        <v>2633</v>
      </c>
      <c r="D198" s="5542" t="s">
        <v>2634</v>
      </c>
      <c r="E198" s="5542" t="s">
        <v>2635</v>
      </c>
      <c r="F198" s="5542" t="s">
        <v>2408</v>
      </c>
      <c r="G198" s="5542" t="s">
        <v>2636</v>
      </c>
      <c r="H198" s="5542" t="s">
        <v>28</v>
      </c>
      <c r="I198" s="5542" t="s">
        <v>899</v>
      </c>
    </row>
    <row customHeight="1" ht="11.25">
      <c r="A199" s="5542" t="s">
        <v>2251</v>
      </c>
      <c r="B199" s="5542" t="s">
        <v>16</v>
      </c>
      <c r="C199" s="5542" t="s">
        <v>2644</v>
      </c>
      <c r="D199" s="5542" t="s">
        <v>2645</v>
      </c>
      <c r="E199" s="5542" t="s">
        <v>2646</v>
      </c>
      <c r="F199" s="5542" t="s">
        <v>2333</v>
      </c>
      <c r="G199" s="5542" t="s">
        <v>2647</v>
      </c>
      <c r="H199" s="5542" t="s">
        <v>28</v>
      </c>
      <c r="I199" s="5542" t="s">
        <v>899</v>
      </c>
    </row>
    <row customHeight="1" ht="11.25">
      <c r="A200" s="5542" t="s">
        <v>2251</v>
      </c>
      <c r="B200" s="5542" t="s">
        <v>16</v>
      </c>
      <c r="C200" s="5542" t="s">
        <v>2648</v>
      </c>
      <c r="D200" s="5542" t="s">
        <v>2649</v>
      </c>
      <c r="E200" s="5542" t="s">
        <v>2650</v>
      </c>
      <c r="F200" s="5542" t="s">
        <v>51</v>
      </c>
      <c r="G200" s="5542" t="s">
        <v>28</v>
      </c>
      <c r="H200" s="5542" t="s">
        <v>28</v>
      </c>
      <c r="I200" s="5542" t="s">
        <v>899</v>
      </c>
    </row>
    <row customHeight="1" ht="11.25">
      <c r="A201" s="5542" t="s">
        <v>2251</v>
      </c>
      <c r="B201" s="5542" t="s">
        <v>16</v>
      </c>
      <c r="C201" s="5542" t="s">
        <v>2666</v>
      </c>
      <c r="D201" s="5542" t="s">
        <v>2667</v>
      </c>
      <c r="E201" s="5542" t="s">
        <v>2668</v>
      </c>
      <c r="F201" s="5542" t="s">
        <v>2333</v>
      </c>
      <c r="G201" s="5542" t="s">
        <v>28</v>
      </c>
      <c r="H201" s="5542" t="s">
        <v>28</v>
      </c>
      <c r="I201" s="5542" t="s">
        <v>899</v>
      </c>
    </row>
    <row customHeight="1" ht="11.25">
      <c r="A202" s="5542" t="s">
        <v>2251</v>
      </c>
      <c r="B202" s="5542" t="s">
        <v>16</v>
      </c>
      <c r="C202" s="5542" t="s">
        <v>2681</v>
      </c>
      <c r="D202" s="5542" t="s">
        <v>2682</v>
      </c>
      <c r="E202" s="5542" t="s">
        <v>2683</v>
      </c>
      <c r="F202" s="5542" t="s">
        <v>51</v>
      </c>
      <c r="G202" s="5542" t="s">
        <v>28</v>
      </c>
      <c r="H202" s="5542" t="s">
        <v>28</v>
      </c>
      <c r="I202" s="5542" t="s">
        <v>899</v>
      </c>
    </row>
    <row customHeight="1" ht="11.25">
      <c r="A203" s="5542" t="s">
        <v>2251</v>
      </c>
      <c r="B203" s="5542" t="s">
        <v>16</v>
      </c>
      <c r="C203" s="5542" t="s">
        <v>2687</v>
      </c>
      <c r="D203" s="5542" t="s">
        <v>2688</v>
      </c>
      <c r="E203" s="5542" t="s">
        <v>2689</v>
      </c>
      <c r="F203" s="5542" t="s">
        <v>2281</v>
      </c>
      <c r="G203" s="5542" t="s">
        <v>28</v>
      </c>
      <c r="H203" s="5542" t="s">
        <v>28</v>
      </c>
      <c r="I203" s="5542" t="s">
        <v>899</v>
      </c>
    </row>
    <row customHeight="1" ht="11.25">
      <c r="A204" s="5542" t="s">
        <v>2251</v>
      </c>
      <c r="B204" s="5542" t="s">
        <v>16</v>
      </c>
      <c r="C204" s="5542" t="s">
        <v>2690</v>
      </c>
      <c r="D204" s="5542" t="s">
        <v>2688</v>
      </c>
      <c r="E204" s="5542" t="s">
        <v>2689</v>
      </c>
      <c r="F204" s="5542" t="s">
        <v>2691</v>
      </c>
      <c r="G204" s="5542" t="s">
        <v>28</v>
      </c>
      <c r="H204" s="5542" t="s">
        <v>28</v>
      </c>
      <c r="I204" s="5542" t="s">
        <v>899</v>
      </c>
    </row>
    <row customHeight="1" ht="11.25">
      <c r="A205" s="5542" t="s">
        <v>2251</v>
      </c>
      <c r="B205" s="5542" t="s">
        <v>16</v>
      </c>
      <c r="C205" s="5542" t="s">
        <v>2703</v>
      </c>
      <c r="D205" s="5542" t="s">
        <v>2704</v>
      </c>
      <c r="E205" s="5542" t="s">
        <v>2705</v>
      </c>
      <c r="F205" s="5542" t="s">
        <v>2706</v>
      </c>
      <c r="G205" s="5542" t="s">
        <v>28</v>
      </c>
      <c r="H205" s="5542" t="s">
        <v>28</v>
      </c>
      <c r="I205" s="5542" t="s">
        <v>899</v>
      </c>
    </row>
    <row customHeight="1" ht="11.25">
      <c r="A206" s="5542" t="s">
        <v>2251</v>
      </c>
      <c r="B206" s="5542" t="s">
        <v>16</v>
      </c>
      <c r="C206" s="5542" t="s">
        <v>2707</v>
      </c>
      <c r="D206" s="5542" t="s">
        <v>2708</v>
      </c>
      <c r="E206" s="5542" t="s">
        <v>2709</v>
      </c>
      <c r="F206" s="5542" t="s">
        <v>2710</v>
      </c>
      <c r="G206" s="5542" t="s">
        <v>28</v>
      </c>
      <c r="H206" s="5542" t="s">
        <v>28</v>
      </c>
      <c r="I206" s="5542" t="s">
        <v>899</v>
      </c>
    </row>
    <row customHeight="1" ht="11.25">
      <c r="A207" s="5542" t="s">
        <v>2251</v>
      </c>
      <c r="B207" s="5542" t="s">
        <v>16</v>
      </c>
      <c r="C207" s="5542" t="s">
        <v>2714</v>
      </c>
      <c r="D207" s="5542" t="s">
        <v>2715</v>
      </c>
      <c r="E207" s="5542" t="s">
        <v>2716</v>
      </c>
      <c r="F207" s="5542" t="s">
        <v>51</v>
      </c>
      <c r="G207" s="5542" t="s">
        <v>28</v>
      </c>
      <c r="H207" s="5542" t="s">
        <v>28</v>
      </c>
      <c r="I207" s="5542" t="s">
        <v>899</v>
      </c>
    </row>
    <row customHeight="1" ht="11.25">
      <c r="A208" s="5542" t="s">
        <v>2251</v>
      </c>
      <c r="B208" s="5542" t="s">
        <v>16</v>
      </c>
      <c r="C208" s="5542" t="s">
        <v>2732</v>
      </c>
      <c r="D208" s="5542" t="s">
        <v>2733</v>
      </c>
      <c r="E208" s="5542" t="s">
        <v>2734</v>
      </c>
      <c r="F208" s="5542" t="s">
        <v>2735</v>
      </c>
      <c r="G208" s="5542" t="s">
        <v>28</v>
      </c>
      <c r="H208" s="5542" t="s">
        <v>28</v>
      </c>
      <c r="I208" s="5542" t="s">
        <v>899</v>
      </c>
    </row>
    <row customHeight="1" ht="11.25">
      <c r="A209" s="5542" t="s">
        <v>2251</v>
      </c>
      <c r="B209" s="5542" t="s">
        <v>16</v>
      </c>
      <c r="C209" s="5542" t="s">
        <v>2736</v>
      </c>
      <c r="D209" s="5542" t="s">
        <v>2737</v>
      </c>
      <c r="E209" s="5542" t="s">
        <v>2738</v>
      </c>
      <c r="F209" s="5542" t="s">
        <v>2312</v>
      </c>
      <c r="G209" s="5542" t="s">
        <v>28</v>
      </c>
      <c r="H209" s="5542" t="s">
        <v>28</v>
      </c>
      <c r="I209" s="5542" t="s">
        <v>899</v>
      </c>
    </row>
    <row customHeight="1" ht="11.25">
      <c r="A210" s="5542" t="s">
        <v>2251</v>
      </c>
      <c r="B210" s="5542" t="s">
        <v>16</v>
      </c>
      <c r="C210" s="5542" t="s">
        <v>2261</v>
      </c>
      <c r="D210" s="5542" t="s">
        <v>2262</v>
      </c>
      <c r="E210" s="5542" t="s">
        <v>2263</v>
      </c>
      <c r="F210" s="5542" t="s">
        <v>2264</v>
      </c>
      <c r="G210" s="5542" t="s">
        <v>2265</v>
      </c>
      <c r="H210" s="5542" t="s">
        <v>28</v>
      </c>
      <c r="I210" s="5542" t="s">
        <v>859</v>
      </c>
    </row>
    <row customHeight="1" ht="11.25">
      <c r="A211" s="5542" t="s">
        <v>2251</v>
      </c>
      <c r="B211" s="5542" t="s">
        <v>16</v>
      </c>
      <c r="C211" s="5542" t="s">
        <v>2270</v>
      </c>
      <c r="D211" s="5542" t="s">
        <v>2271</v>
      </c>
      <c r="E211" s="5542" t="s">
        <v>2272</v>
      </c>
      <c r="F211" s="5542" t="s">
        <v>2273</v>
      </c>
      <c r="G211" s="5542" t="s">
        <v>28</v>
      </c>
      <c r="H211" s="5542" t="s">
        <v>28</v>
      </c>
      <c r="I211" s="5542" t="s">
        <v>859</v>
      </c>
    </row>
    <row customHeight="1" ht="11.25">
      <c r="A212" s="5542" t="s">
        <v>2251</v>
      </c>
      <c r="B212" s="5542" t="s">
        <v>16</v>
      </c>
      <c r="C212" s="5542" t="s">
        <v>2274</v>
      </c>
      <c r="D212" s="5542" t="s">
        <v>2275</v>
      </c>
      <c r="E212" s="5542" t="s">
        <v>2276</v>
      </c>
      <c r="F212" s="5542" t="s">
        <v>2277</v>
      </c>
      <c r="G212" s="5542" t="s">
        <v>28</v>
      </c>
      <c r="H212" s="5542" t="s">
        <v>28</v>
      </c>
      <c r="I212" s="5542" t="s">
        <v>859</v>
      </c>
    </row>
    <row customHeight="1" ht="11.25">
      <c r="A213" s="5542" t="s">
        <v>2251</v>
      </c>
      <c r="B213" s="5542" t="s">
        <v>16</v>
      </c>
      <c r="C213" s="5542" t="s">
        <v>2745</v>
      </c>
      <c r="D213" s="5542" t="s">
        <v>2746</v>
      </c>
      <c r="E213" s="5542" t="s">
        <v>2747</v>
      </c>
      <c r="F213" s="5542" t="s">
        <v>2312</v>
      </c>
      <c r="G213" s="5542" t="s">
        <v>28</v>
      </c>
      <c r="H213" s="5542" t="s">
        <v>28</v>
      </c>
      <c r="I213" s="5542" t="s">
        <v>859</v>
      </c>
    </row>
    <row customHeight="1" ht="11.25">
      <c r="A214" s="5542" t="s">
        <v>2251</v>
      </c>
      <c r="B214" s="5542" t="s">
        <v>16</v>
      </c>
      <c r="C214" s="5542" t="s">
        <v>2290</v>
      </c>
      <c r="D214" s="5542" t="s">
        <v>2291</v>
      </c>
      <c r="E214" s="5542" t="s">
        <v>2292</v>
      </c>
      <c r="F214" s="5542" t="s">
        <v>2293</v>
      </c>
      <c r="G214" s="5542" t="s">
        <v>28</v>
      </c>
      <c r="H214" s="5542" t="s">
        <v>28</v>
      </c>
      <c r="I214" s="5542" t="s">
        <v>859</v>
      </c>
    </row>
    <row customHeight="1" ht="11.25">
      <c r="A215" s="5542" t="s">
        <v>2251</v>
      </c>
      <c r="B215" s="5542" t="s">
        <v>16</v>
      </c>
      <c r="C215" s="5542" t="s">
        <v>2298</v>
      </c>
      <c r="D215" s="5542" t="s">
        <v>2299</v>
      </c>
      <c r="E215" s="5542" t="s">
        <v>2300</v>
      </c>
      <c r="F215" s="5542" t="s">
        <v>2269</v>
      </c>
      <c r="G215" s="5542" t="s">
        <v>28</v>
      </c>
      <c r="H215" s="5542" t="s">
        <v>28</v>
      </c>
      <c r="I215" s="5542" t="s">
        <v>859</v>
      </c>
    </row>
    <row customHeight="1" ht="11.25">
      <c r="A216" s="5542" t="s">
        <v>2251</v>
      </c>
      <c r="B216" s="5542" t="s">
        <v>16</v>
      </c>
      <c r="C216" s="5542" t="s">
        <v>2306</v>
      </c>
      <c r="D216" s="5542" t="s">
        <v>2307</v>
      </c>
      <c r="E216" s="5542" t="s">
        <v>2308</v>
      </c>
      <c r="F216" s="5542" t="s">
        <v>51</v>
      </c>
      <c r="G216" s="5542" t="s">
        <v>28</v>
      </c>
      <c r="H216" s="5542" t="s">
        <v>28</v>
      </c>
      <c r="I216" s="5542" t="s">
        <v>859</v>
      </c>
    </row>
    <row customHeight="1" ht="11.25">
      <c r="A217" s="5542" t="s">
        <v>2251</v>
      </c>
      <c r="B217" s="5542" t="s">
        <v>16</v>
      </c>
      <c r="C217" s="5542" t="s">
        <v>2748</v>
      </c>
      <c r="D217" s="5542" t="s">
        <v>2749</v>
      </c>
      <c r="E217" s="5542" t="s">
        <v>2750</v>
      </c>
      <c r="F217" s="5542" t="s">
        <v>2365</v>
      </c>
      <c r="G217" s="5542" t="s">
        <v>28</v>
      </c>
      <c r="H217" s="5542" t="s">
        <v>28</v>
      </c>
      <c r="I217" s="5542" t="s">
        <v>859</v>
      </c>
    </row>
    <row customHeight="1" ht="11.25">
      <c r="A218" s="5542" t="s">
        <v>2251</v>
      </c>
      <c r="B218" s="5542" t="s">
        <v>16</v>
      </c>
      <c r="C218" s="5542" t="s">
        <v>2320</v>
      </c>
      <c r="D218" s="5542" t="s">
        <v>2321</v>
      </c>
      <c r="E218" s="5542" t="s">
        <v>2322</v>
      </c>
      <c r="F218" s="5542" t="s">
        <v>2289</v>
      </c>
      <c r="G218" s="5542" t="s">
        <v>2323</v>
      </c>
      <c r="H218" s="5542" t="s">
        <v>28</v>
      </c>
      <c r="I218" s="5542" t="s">
        <v>859</v>
      </c>
    </row>
    <row customHeight="1" ht="11.25">
      <c r="A219" s="5542" t="s">
        <v>2251</v>
      </c>
      <c r="B219" s="5542" t="s">
        <v>16</v>
      </c>
      <c r="C219" s="5542" t="s">
        <v>2324</v>
      </c>
      <c r="D219" s="5542" t="s">
        <v>2325</v>
      </c>
      <c r="E219" s="5542" t="s">
        <v>2326</v>
      </c>
      <c r="F219" s="5542" t="s">
        <v>2281</v>
      </c>
      <c r="G219" s="5542" t="s">
        <v>28</v>
      </c>
      <c r="H219" s="5542" t="s">
        <v>28</v>
      </c>
      <c r="I219" s="5542" t="s">
        <v>859</v>
      </c>
    </row>
    <row customHeight="1" ht="11.25">
      <c r="A220" s="5542" t="s">
        <v>2251</v>
      </c>
      <c r="B220" s="5542" t="s">
        <v>16</v>
      </c>
      <c r="C220" s="5542" t="s">
        <v>2751</v>
      </c>
      <c r="D220" s="5542" t="s">
        <v>2752</v>
      </c>
      <c r="E220" s="5542" t="s">
        <v>2753</v>
      </c>
      <c r="F220" s="5542" t="s">
        <v>51</v>
      </c>
      <c r="G220" s="5542" t="s">
        <v>28</v>
      </c>
      <c r="H220" s="5542" t="s">
        <v>28</v>
      </c>
      <c r="I220" s="5542" t="s">
        <v>859</v>
      </c>
    </row>
    <row customHeight="1" ht="11.25">
      <c r="A221" s="5542" t="s">
        <v>2251</v>
      </c>
      <c r="B221" s="5542" t="s">
        <v>16</v>
      </c>
      <c r="C221" s="5542" t="s">
        <v>2754</v>
      </c>
      <c r="D221" s="5542" t="s">
        <v>2755</v>
      </c>
      <c r="E221" s="5542" t="s">
        <v>2756</v>
      </c>
      <c r="F221" s="5542" t="s">
        <v>2281</v>
      </c>
      <c r="G221" s="5542" t="s">
        <v>28</v>
      </c>
      <c r="H221" s="5542" t="s">
        <v>28</v>
      </c>
      <c r="I221" s="5542" t="s">
        <v>859</v>
      </c>
    </row>
    <row customHeight="1" ht="11.25">
      <c r="A222" s="5542" t="s">
        <v>2251</v>
      </c>
      <c r="B222" s="5542" t="s">
        <v>16</v>
      </c>
      <c r="C222" s="5542" t="s">
        <v>2342</v>
      </c>
      <c r="D222" s="5542" t="s">
        <v>2343</v>
      </c>
      <c r="E222" s="5542" t="s">
        <v>2344</v>
      </c>
      <c r="F222" s="5542" t="s">
        <v>2269</v>
      </c>
      <c r="G222" s="5542" t="s">
        <v>28</v>
      </c>
      <c r="H222" s="5542" t="s">
        <v>28</v>
      </c>
      <c r="I222" s="5542" t="s">
        <v>859</v>
      </c>
    </row>
    <row customHeight="1" ht="11.25">
      <c r="A223" s="5542" t="s">
        <v>2251</v>
      </c>
      <c r="B223" s="5542" t="s">
        <v>16</v>
      </c>
      <c r="C223" s="5542" t="s">
        <v>2345</v>
      </c>
      <c r="D223" s="5542" t="s">
        <v>2346</v>
      </c>
      <c r="E223" s="5542" t="s">
        <v>2347</v>
      </c>
      <c r="F223" s="5542" t="s">
        <v>51</v>
      </c>
      <c r="G223" s="5542" t="s">
        <v>28</v>
      </c>
      <c r="H223" s="5542" t="s">
        <v>28</v>
      </c>
      <c r="I223" s="5542" t="s">
        <v>859</v>
      </c>
    </row>
    <row customHeight="1" ht="11.25">
      <c r="A224" s="5542" t="s">
        <v>2251</v>
      </c>
      <c r="B224" s="5542" t="s">
        <v>16</v>
      </c>
      <c r="C224" s="5542" t="s">
        <v>2348</v>
      </c>
      <c r="D224" s="5542" t="s">
        <v>2349</v>
      </c>
      <c r="E224" s="5542" t="s">
        <v>2350</v>
      </c>
      <c r="F224" s="5542" t="s">
        <v>2333</v>
      </c>
      <c r="G224" s="5542" t="s">
        <v>28</v>
      </c>
      <c r="H224" s="5542" t="s">
        <v>28</v>
      </c>
      <c r="I224" s="5542" t="s">
        <v>859</v>
      </c>
    </row>
    <row customHeight="1" ht="11.25">
      <c r="A225" s="5542" t="s">
        <v>2251</v>
      </c>
      <c r="B225" s="5542" t="s">
        <v>16</v>
      </c>
      <c r="C225" s="5542" t="s">
        <v>2355</v>
      </c>
      <c r="D225" s="5542" t="s">
        <v>2356</v>
      </c>
      <c r="E225" s="5542" t="s">
        <v>2357</v>
      </c>
      <c r="F225" s="5542" t="s">
        <v>2358</v>
      </c>
      <c r="G225" s="5542" t="s">
        <v>28</v>
      </c>
      <c r="H225" s="5542" t="s">
        <v>28</v>
      </c>
      <c r="I225" s="5542" t="s">
        <v>859</v>
      </c>
    </row>
    <row customHeight="1" ht="11.25">
      <c r="A226" s="5542" t="s">
        <v>2251</v>
      </c>
      <c r="B226" s="5542" t="s">
        <v>16</v>
      </c>
      <c r="C226" s="5542" t="s">
        <v>2757</v>
      </c>
      <c r="D226" s="5542" t="s">
        <v>2758</v>
      </c>
      <c r="E226" s="5542" t="s">
        <v>2759</v>
      </c>
      <c r="F226" s="5542" t="s">
        <v>2277</v>
      </c>
      <c r="G226" s="5542" t="s">
        <v>28</v>
      </c>
      <c r="H226" s="5542" t="s">
        <v>28</v>
      </c>
      <c r="I226" s="5542" t="s">
        <v>859</v>
      </c>
    </row>
    <row customHeight="1" ht="11.25">
      <c r="A227" s="5542" t="s">
        <v>2251</v>
      </c>
      <c r="B227" s="5542" t="s">
        <v>16</v>
      </c>
      <c r="C227" s="5542" t="s">
        <v>2366</v>
      </c>
      <c r="D227" s="5542" t="s">
        <v>2367</v>
      </c>
      <c r="E227" s="5542" t="s">
        <v>2368</v>
      </c>
      <c r="F227" s="5542" t="s">
        <v>2369</v>
      </c>
      <c r="G227" s="5542" t="s">
        <v>28</v>
      </c>
      <c r="H227" s="5542" t="s">
        <v>28</v>
      </c>
      <c r="I227" s="5542" t="s">
        <v>859</v>
      </c>
    </row>
    <row customHeight="1" ht="11.25">
      <c r="A228" s="5542" t="s">
        <v>2251</v>
      </c>
      <c r="B228" s="5542" t="s">
        <v>16</v>
      </c>
      <c r="C228" s="5542" t="s">
        <v>2370</v>
      </c>
      <c r="D228" s="5542" t="s">
        <v>2371</v>
      </c>
      <c r="E228" s="5542" t="s">
        <v>2372</v>
      </c>
      <c r="F228" s="5542" t="s">
        <v>51</v>
      </c>
      <c r="G228" s="5542" t="s">
        <v>28</v>
      </c>
      <c r="H228" s="5542" t="s">
        <v>28</v>
      </c>
      <c r="I228" s="5542" t="s">
        <v>859</v>
      </c>
    </row>
    <row customHeight="1" ht="11.25">
      <c r="A229" s="5542" t="s">
        <v>2251</v>
      </c>
      <c r="B229" s="5542" t="s">
        <v>16</v>
      </c>
      <c r="C229" s="5542" t="s">
        <v>2373</v>
      </c>
      <c r="D229" s="5542" t="s">
        <v>2374</v>
      </c>
      <c r="E229" s="5542" t="s">
        <v>2375</v>
      </c>
      <c r="F229" s="5542" t="s">
        <v>2333</v>
      </c>
      <c r="G229" s="5542" t="s">
        <v>28</v>
      </c>
      <c r="H229" s="5542" t="s">
        <v>28</v>
      </c>
      <c r="I229" s="5542" t="s">
        <v>859</v>
      </c>
    </row>
    <row customHeight="1" ht="11.25">
      <c r="A230" s="5542" t="s">
        <v>2251</v>
      </c>
      <c r="B230" s="5542" t="s">
        <v>16</v>
      </c>
      <c r="C230" s="5542" t="s">
        <v>2376</v>
      </c>
      <c r="D230" s="5542" t="s">
        <v>2377</v>
      </c>
      <c r="E230" s="5542" t="s">
        <v>2378</v>
      </c>
      <c r="F230" s="5542" t="s">
        <v>2379</v>
      </c>
      <c r="G230" s="5542" t="s">
        <v>28</v>
      </c>
      <c r="H230" s="5542" t="s">
        <v>28</v>
      </c>
      <c r="I230" s="5542" t="s">
        <v>859</v>
      </c>
    </row>
    <row customHeight="1" ht="11.25">
      <c r="A231" s="5542" t="s">
        <v>2251</v>
      </c>
      <c r="B231" s="5542" t="s">
        <v>16</v>
      </c>
      <c r="C231" s="5542" t="s">
        <v>28</v>
      </c>
      <c r="D231" s="5542" t="s">
        <v>2380</v>
      </c>
      <c r="E231" s="5542" t="s">
        <v>2381</v>
      </c>
      <c r="F231" s="5542" t="s">
        <v>2312</v>
      </c>
      <c r="G231" s="5542" t="s">
        <v>28</v>
      </c>
      <c r="H231" s="5542" t="s">
        <v>28</v>
      </c>
      <c r="I231" s="5542" t="s">
        <v>859</v>
      </c>
    </row>
    <row customHeight="1" ht="11.25">
      <c r="A232" s="5542" t="s">
        <v>2251</v>
      </c>
      <c r="B232" s="5542" t="s">
        <v>16</v>
      </c>
      <c r="C232" s="5542" t="s">
        <v>2760</v>
      </c>
      <c r="D232" s="5542" t="s">
        <v>2761</v>
      </c>
      <c r="E232" s="5542" t="s">
        <v>2762</v>
      </c>
      <c r="F232" s="5542" t="s">
        <v>2369</v>
      </c>
      <c r="G232" s="5542" t="s">
        <v>2763</v>
      </c>
      <c r="H232" s="5542" t="s">
        <v>28</v>
      </c>
      <c r="I232" s="5542" t="s">
        <v>859</v>
      </c>
    </row>
    <row customHeight="1" ht="11.25">
      <c r="A233" s="5542" t="s">
        <v>2251</v>
      </c>
      <c r="B233" s="5542" t="s">
        <v>16</v>
      </c>
      <c r="C233" s="5542" t="s">
        <v>2764</v>
      </c>
      <c r="D233" s="5542" t="s">
        <v>2765</v>
      </c>
      <c r="E233" s="5542" t="s">
        <v>2766</v>
      </c>
      <c r="F233" s="5542" t="s">
        <v>2365</v>
      </c>
      <c r="G233" s="5542" t="s">
        <v>28</v>
      </c>
      <c r="H233" s="5542" t="s">
        <v>28</v>
      </c>
      <c r="I233" s="5542" t="s">
        <v>859</v>
      </c>
    </row>
    <row customHeight="1" ht="11.25">
      <c r="A234" s="5542" t="s">
        <v>2251</v>
      </c>
      <c r="B234" s="5542" t="s">
        <v>16</v>
      </c>
      <c r="C234" s="5542" t="s">
        <v>2767</v>
      </c>
      <c r="D234" s="5542" t="s">
        <v>2768</v>
      </c>
      <c r="E234" s="5542" t="s">
        <v>2769</v>
      </c>
      <c r="F234" s="5542" t="s">
        <v>2285</v>
      </c>
      <c r="G234" s="5542" t="s">
        <v>28</v>
      </c>
      <c r="H234" s="5542" t="s">
        <v>28</v>
      </c>
      <c r="I234" s="5542" t="s">
        <v>859</v>
      </c>
    </row>
    <row customHeight="1" ht="11.25">
      <c r="A235" s="5542" t="s">
        <v>2251</v>
      </c>
      <c r="B235" s="5542" t="s">
        <v>16</v>
      </c>
      <c r="C235" s="5542" t="s">
        <v>2389</v>
      </c>
      <c r="D235" s="5542" t="s">
        <v>2390</v>
      </c>
      <c r="E235" s="5542" t="s">
        <v>2391</v>
      </c>
      <c r="F235" s="5542" t="s">
        <v>2392</v>
      </c>
      <c r="G235" s="5542" t="s">
        <v>28</v>
      </c>
      <c r="H235" s="5542" t="s">
        <v>28</v>
      </c>
      <c r="I235" s="5542" t="s">
        <v>859</v>
      </c>
    </row>
    <row customHeight="1" ht="11.25">
      <c r="A236" s="5542" t="s">
        <v>2251</v>
      </c>
      <c r="B236" s="5542" t="s">
        <v>16</v>
      </c>
      <c r="C236" s="5542" t="s">
        <v>2393</v>
      </c>
      <c r="D236" s="5542" t="s">
        <v>2394</v>
      </c>
      <c r="E236" s="5542" t="s">
        <v>2395</v>
      </c>
      <c r="F236" s="5542" t="s">
        <v>2396</v>
      </c>
      <c r="G236" s="5542" t="s">
        <v>28</v>
      </c>
      <c r="H236" s="5542" t="s">
        <v>28</v>
      </c>
      <c r="I236" s="5542" t="s">
        <v>859</v>
      </c>
    </row>
    <row customHeight="1" ht="11.25">
      <c r="A237" s="5542" t="s">
        <v>2251</v>
      </c>
      <c r="B237" s="5542" t="s">
        <v>16</v>
      </c>
      <c r="C237" s="5542" t="s">
        <v>2770</v>
      </c>
      <c r="D237" s="5542" t="s">
        <v>2771</v>
      </c>
      <c r="E237" s="5542" t="s">
        <v>2772</v>
      </c>
      <c r="F237" s="5542" t="s">
        <v>2285</v>
      </c>
      <c r="G237" s="5542" t="s">
        <v>2773</v>
      </c>
      <c r="H237" s="5542" t="s">
        <v>28</v>
      </c>
      <c r="I237" s="5542" t="s">
        <v>859</v>
      </c>
    </row>
    <row customHeight="1" ht="11.25">
      <c r="A238" s="5542" t="s">
        <v>2251</v>
      </c>
      <c r="B238" s="5542" t="s">
        <v>16</v>
      </c>
      <c r="C238" s="5542" t="s">
        <v>2774</v>
      </c>
      <c r="D238" s="5542" t="s">
        <v>2775</v>
      </c>
      <c r="E238" s="5542" t="s">
        <v>2776</v>
      </c>
      <c r="F238" s="5542" t="s">
        <v>2369</v>
      </c>
      <c r="G238" s="5542" t="s">
        <v>2777</v>
      </c>
      <c r="H238" s="5542" t="s">
        <v>28</v>
      </c>
      <c r="I238" s="5542" t="s">
        <v>859</v>
      </c>
    </row>
    <row customHeight="1" ht="11.25">
      <c r="A239" s="5542" t="s">
        <v>2251</v>
      </c>
      <c r="B239" s="5542" t="s">
        <v>16</v>
      </c>
      <c r="C239" s="5542" t="s">
        <v>2401</v>
      </c>
      <c r="D239" s="5542" t="s">
        <v>2402</v>
      </c>
      <c r="E239" s="5542" t="s">
        <v>2403</v>
      </c>
      <c r="F239" s="5542" t="s">
        <v>2404</v>
      </c>
      <c r="G239" s="5542" t="s">
        <v>28</v>
      </c>
      <c r="H239" s="5542" t="s">
        <v>28</v>
      </c>
      <c r="I239" s="5542" t="s">
        <v>859</v>
      </c>
    </row>
    <row customHeight="1" ht="11.25">
      <c r="A240" s="5542" t="s">
        <v>2251</v>
      </c>
      <c r="B240" s="5542" t="s">
        <v>16</v>
      </c>
      <c r="C240" s="5542" t="s">
        <v>2778</v>
      </c>
      <c r="D240" s="5542" t="s">
        <v>2779</v>
      </c>
      <c r="E240" s="5542" t="s">
        <v>2780</v>
      </c>
      <c r="F240" s="5542" t="s">
        <v>2285</v>
      </c>
      <c r="G240" s="5542" t="s">
        <v>28</v>
      </c>
      <c r="H240" s="5542" t="s">
        <v>28</v>
      </c>
      <c r="I240" s="5542" t="s">
        <v>859</v>
      </c>
    </row>
    <row customHeight="1" ht="11.25">
      <c r="A241" s="5542" t="s">
        <v>2251</v>
      </c>
      <c r="B241" s="5542" t="s">
        <v>16</v>
      </c>
      <c r="C241" s="5542" t="s">
        <v>2416</v>
      </c>
      <c r="D241" s="5542" t="s">
        <v>2417</v>
      </c>
      <c r="E241" s="5542" t="s">
        <v>2418</v>
      </c>
      <c r="F241" s="5542" t="s">
        <v>2285</v>
      </c>
      <c r="G241" s="5542" t="s">
        <v>28</v>
      </c>
      <c r="H241" s="5542" t="s">
        <v>28</v>
      </c>
      <c r="I241" s="5542" t="s">
        <v>859</v>
      </c>
    </row>
    <row customHeight="1" ht="11.25">
      <c r="A242" s="5542" t="s">
        <v>2251</v>
      </c>
      <c r="B242" s="5542" t="s">
        <v>16</v>
      </c>
      <c r="C242" s="5542" t="s">
        <v>2426</v>
      </c>
      <c r="D242" s="5542" t="s">
        <v>2427</v>
      </c>
      <c r="E242" s="5542" t="s">
        <v>2428</v>
      </c>
      <c r="F242" s="5542" t="s">
        <v>2365</v>
      </c>
      <c r="G242" s="5542" t="s">
        <v>28</v>
      </c>
      <c r="H242" s="5542" t="s">
        <v>28</v>
      </c>
      <c r="I242" s="5542" t="s">
        <v>859</v>
      </c>
    </row>
    <row customHeight="1" ht="11.25">
      <c r="A243" s="5542" t="s">
        <v>2251</v>
      </c>
      <c r="B243" s="5542" t="s">
        <v>16</v>
      </c>
      <c r="C243" s="5542" t="s">
        <v>2429</v>
      </c>
      <c r="D243" s="5542" t="s">
        <v>2430</v>
      </c>
      <c r="E243" s="5542" t="s">
        <v>2431</v>
      </c>
      <c r="F243" s="5542" t="s">
        <v>2408</v>
      </c>
      <c r="G243" s="5542" t="s">
        <v>28</v>
      </c>
      <c r="H243" s="5542" t="s">
        <v>28</v>
      </c>
      <c r="I243" s="5542" t="s">
        <v>859</v>
      </c>
    </row>
    <row customHeight="1" ht="11.25">
      <c r="A244" s="5542" t="s">
        <v>2251</v>
      </c>
      <c r="B244" s="5542" t="s">
        <v>16</v>
      </c>
      <c r="C244" s="5542" t="s">
        <v>2436</v>
      </c>
      <c r="D244" s="5542" t="s">
        <v>2437</v>
      </c>
      <c r="E244" s="5542" t="s">
        <v>2438</v>
      </c>
      <c r="F244" s="5542" t="s">
        <v>2439</v>
      </c>
      <c r="G244" s="5542" t="s">
        <v>28</v>
      </c>
      <c r="H244" s="5542" t="s">
        <v>28</v>
      </c>
      <c r="I244" s="5542" t="s">
        <v>859</v>
      </c>
    </row>
    <row customHeight="1" ht="11.25">
      <c r="A245" s="5542" t="s">
        <v>2251</v>
      </c>
      <c r="B245" s="5542" t="s">
        <v>16</v>
      </c>
      <c r="C245" s="5542" t="s">
        <v>2440</v>
      </c>
      <c r="D245" s="5542" t="s">
        <v>2441</v>
      </c>
      <c r="E245" s="5542" t="s">
        <v>2442</v>
      </c>
      <c r="F245" s="5542" t="s">
        <v>2365</v>
      </c>
      <c r="G245" s="5542" t="s">
        <v>28</v>
      </c>
      <c r="H245" s="5542" t="s">
        <v>28</v>
      </c>
      <c r="I245" s="5542" t="s">
        <v>859</v>
      </c>
    </row>
    <row customHeight="1" ht="11.25">
      <c r="A246" s="5542" t="s">
        <v>2251</v>
      </c>
      <c r="B246" s="5542" t="s">
        <v>16</v>
      </c>
      <c r="C246" s="5542" t="s">
        <v>2446</v>
      </c>
      <c r="D246" s="5542" t="s">
        <v>2447</v>
      </c>
      <c r="E246" s="5542" t="s">
        <v>2448</v>
      </c>
      <c r="F246" s="5542" t="s">
        <v>51</v>
      </c>
      <c r="G246" s="5542" t="s">
        <v>28</v>
      </c>
      <c r="H246" s="5542" t="s">
        <v>28</v>
      </c>
      <c r="I246" s="5542" t="s">
        <v>859</v>
      </c>
    </row>
    <row customHeight="1" ht="11.25">
      <c r="A247" s="5542" t="s">
        <v>2251</v>
      </c>
      <c r="B247" s="5542" t="s">
        <v>16</v>
      </c>
      <c r="C247" s="5542" t="s">
        <v>2453</v>
      </c>
      <c r="D247" s="5542" t="s">
        <v>2454</v>
      </c>
      <c r="E247" s="5542" t="s">
        <v>2455</v>
      </c>
      <c r="F247" s="5542" t="s">
        <v>2316</v>
      </c>
      <c r="G247" s="5542" t="s">
        <v>28</v>
      </c>
      <c r="H247" s="5542" t="s">
        <v>28</v>
      </c>
      <c r="I247" s="5542" t="s">
        <v>859</v>
      </c>
    </row>
    <row customHeight="1" ht="11.25">
      <c r="A248" s="5542" t="s">
        <v>2251</v>
      </c>
      <c r="B248" s="5542" t="s">
        <v>16</v>
      </c>
      <c r="C248" s="5542" t="s">
        <v>2459</v>
      </c>
      <c r="D248" s="5542" t="s">
        <v>2460</v>
      </c>
      <c r="E248" s="5542" t="s">
        <v>2461</v>
      </c>
      <c r="F248" s="5542" t="s">
        <v>2369</v>
      </c>
      <c r="G248" s="5542" t="s">
        <v>28</v>
      </c>
      <c r="H248" s="5542" t="s">
        <v>28</v>
      </c>
      <c r="I248" s="5542" t="s">
        <v>859</v>
      </c>
    </row>
    <row customHeight="1" ht="11.25">
      <c r="A249" s="5542" t="s">
        <v>2251</v>
      </c>
      <c r="B249" s="5542" t="s">
        <v>16</v>
      </c>
      <c r="C249" s="5542" t="s">
        <v>2465</v>
      </c>
      <c r="D249" s="5542" t="s">
        <v>2466</v>
      </c>
      <c r="E249" s="5542" t="s">
        <v>2467</v>
      </c>
      <c r="F249" s="5542" t="s">
        <v>2281</v>
      </c>
      <c r="G249" s="5542" t="s">
        <v>28</v>
      </c>
      <c r="H249" s="5542" t="s">
        <v>28</v>
      </c>
      <c r="I249" s="5542" t="s">
        <v>859</v>
      </c>
    </row>
    <row customHeight="1" ht="11.25">
      <c r="A250" s="5542" t="s">
        <v>2251</v>
      </c>
      <c r="B250" s="5542" t="s">
        <v>16</v>
      </c>
      <c r="C250" s="5542" t="s">
        <v>2781</v>
      </c>
      <c r="D250" s="5542" t="s">
        <v>2782</v>
      </c>
      <c r="E250" s="5542" t="s">
        <v>2783</v>
      </c>
      <c r="F250" s="5542" t="s">
        <v>2365</v>
      </c>
      <c r="G250" s="5542" t="s">
        <v>28</v>
      </c>
      <c r="H250" s="5542" t="s">
        <v>28</v>
      </c>
      <c r="I250" s="5542" t="s">
        <v>859</v>
      </c>
    </row>
    <row customHeight="1" ht="11.25">
      <c r="A251" s="5542" t="s">
        <v>2251</v>
      </c>
      <c r="B251" s="5542" t="s">
        <v>16</v>
      </c>
      <c r="C251" s="5542" t="s">
        <v>2468</v>
      </c>
      <c r="D251" s="5542" t="s">
        <v>2469</v>
      </c>
      <c r="E251" s="5542" t="s">
        <v>2470</v>
      </c>
      <c r="F251" s="5542" t="s">
        <v>2277</v>
      </c>
      <c r="G251" s="5542" t="s">
        <v>28</v>
      </c>
      <c r="H251" s="5542" t="s">
        <v>28</v>
      </c>
      <c r="I251" s="5542" t="s">
        <v>859</v>
      </c>
    </row>
    <row customHeight="1" ht="11.25">
      <c r="A252" s="5542" t="s">
        <v>2251</v>
      </c>
      <c r="B252" s="5542" t="s">
        <v>16</v>
      </c>
      <c r="C252" s="5542" t="s">
        <v>2784</v>
      </c>
      <c r="D252" s="5542" t="s">
        <v>2785</v>
      </c>
      <c r="E252" s="5542" t="s">
        <v>2786</v>
      </c>
      <c r="F252" s="5542" t="s">
        <v>51</v>
      </c>
      <c r="G252" s="5542" t="s">
        <v>2787</v>
      </c>
      <c r="H252" s="5542" t="s">
        <v>28</v>
      </c>
      <c r="I252" s="5542" t="s">
        <v>859</v>
      </c>
    </row>
    <row customHeight="1" ht="11.25">
      <c r="A253" s="5542" t="s">
        <v>2251</v>
      </c>
      <c r="B253" s="5542" t="s">
        <v>16</v>
      </c>
      <c r="C253" s="5542" t="s">
        <v>2474</v>
      </c>
      <c r="D253" s="5542" t="s">
        <v>2475</v>
      </c>
      <c r="E253" s="5542" t="s">
        <v>2476</v>
      </c>
      <c r="F253" s="5542" t="s">
        <v>2369</v>
      </c>
      <c r="G253" s="5542" t="s">
        <v>28</v>
      </c>
      <c r="H253" s="5542" t="s">
        <v>28</v>
      </c>
      <c r="I253" s="5542" t="s">
        <v>859</v>
      </c>
    </row>
    <row customHeight="1" ht="11.25">
      <c r="A254" s="5542" t="s">
        <v>2251</v>
      </c>
      <c r="B254" s="5542" t="s">
        <v>16</v>
      </c>
      <c r="C254" s="5542" t="s">
        <v>2788</v>
      </c>
      <c r="D254" s="5542" t="s">
        <v>2789</v>
      </c>
      <c r="E254" s="5542" t="s">
        <v>2790</v>
      </c>
      <c r="F254" s="5542" t="s">
        <v>2358</v>
      </c>
      <c r="G254" s="5542" t="s">
        <v>28</v>
      </c>
      <c r="H254" s="5542" t="s">
        <v>28</v>
      </c>
      <c r="I254" s="5542" t="s">
        <v>859</v>
      </c>
    </row>
    <row customHeight="1" ht="11.25">
      <c r="A255" s="5542" t="s">
        <v>2251</v>
      </c>
      <c r="B255" s="5542" t="s">
        <v>16</v>
      </c>
      <c r="C255" s="5542" t="s">
        <v>2791</v>
      </c>
      <c r="D255" s="5542" t="s">
        <v>2792</v>
      </c>
      <c r="E255" s="5542" t="s">
        <v>2793</v>
      </c>
      <c r="F255" s="5542" t="s">
        <v>2408</v>
      </c>
      <c r="G255" s="5542" t="s">
        <v>28</v>
      </c>
      <c r="H255" s="5542" t="s">
        <v>28</v>
      </c>
      <c r="I255" s="5542" t="s">
        <v>859</v>
      </c>
    </row>
    <row customHeight="1" ht="11.25">
      <c r="A256" s="5542" t="s">
        <v>2251</v>
      </c>
      <c r="B256" s="5542" t="s">
        <v>16</v>
      </c>
      <c r="C256" s="5542" t="s">
        <v>2794</v>
      </c>
      <c r="D256" s="5542" t="s">
        <v>2795</v>
      </c>
      <c r="E256" s="5542" t="s">
        <v>2796</v>
      </c>
      <c r="F256" s="5542" t="s">
        <v>51</v>
      </c>
      <c r="G256" s="5542" t="s">
        <v>2797</v>
      </c>
      <c r="H256" s="5542" t="s">
        <v>28</v>
      </c>
      <c r="I256" s="5542" t="s">
        <v>859</v>
      </c>
    </row>
    <row customHeight="1" ht="11.25">
      <c r="A257" s="5542" t="s">
        <v>2251</v>
      </c>
      <c r="B257" s="5542" t="s">
        <v>16</v>
      </c>
      <c r="C257" s="5542" t="s">
        <v>2798</v>
      </c>
      <c r="D257" s="5542" t="s">
        <v>2799</v>
      </c>
      <c r="E257" s="5542" t="s">
        <v>2800</v>
      </c>
      <c r="F257" s="5542" t="s">
        <v>2333</v>
      </c>
      <c r="G257" s="5542" t="s">
        <v>2801</v>
      </c>
      <c r="H257" s="5542" t="s">
        <v>28</v>
      </c>
      <c r="I257" s="5542" t="s">
        <v>859</v>
      </c>
    </row>
    <row customHeight="1" ht="11.25">
      <c r="A258" s="5542" t="s">
        <v>2251</v>
      </c>
      <c r="B258" s="5542" t="s">
        <v>16</v>
      </c>
      <c r="C258" s="5542" t="s">
        <v>2513</v>
      </c>
      <c r="D258" s="5542" t="s">
        <v>2514</v>
      </c>
      <c r="E258" s="5542" t="s">
        <v>2515</v>
      </c>
      <c r="F258" s="5542" t="s">
        <v>2369</v>
      </c>
      <c r="G258" s="5542" t="s">
        <v>2516</v>
      </c>
      <c r="H258" s="5542" t="s">
        <v>28</v>
      </c>
      <c r="I258" s="5542" t="s">
        <v>859</v>
      </c>
    </row>
    <row customHeight="1" ht="11.25">
      <c r="A259" s="5542" t="s">
        <v>2251</v>
      </c>
      <c r="B259" s="5542" t="s">
        <v>16</v>
      </c>
      <c r="C259" s="5542" t="s">
        <v>2802</v>
      </c>
      <c r="D259" s="5542" t="s">
        <v>2803</v>
      </c>
      <c r="E259" s="5542" t="s">
        <v>2804</v>
      </c>
      <c r="F259" s="5542" t="s">
        <v>2333</v>
      </c>
      <c r="G259" s="5542" t="s">
        <v>28</v>
      </c>
      <c r="H259" s="5542" t="s">
        <v>28</v>
      </c>
      <c r="I259" s="5542" t="s">
        <v>859</v>
      </c>
    </row>
    <row customHeight="1" ht="11.25">
      <c r="A260" s="5542" t="s">
        <v>2251</v>
      </c>
      <c r="B260" s="5542" t="s">
        <v>16</v>
      </c>
      <c r="C260" s="5542" t="s">
        <v>2805</v>
      </c>
      <c r="D260" s="5542" t="s">
        <v>2806</v>
      </c>
      <c r="E260" s="5542" t="s">
        <v>2807</v>
      </c>
      <c r="F260" s="5542" t="s">
        <v>2808</v>
      </c>
      <c r="G260" s="5542" t="s">
        <v>28</v>
      </c>
      <c r="H260" s="5542" t="s">
        <v>28</v>
      </c>
      <c r="I260" s="5542" t="s">
        <v>859</v>
      </c>
    </row>
    <row customHeight="1" ht="11.25">
      <c r="A261" s="5542" t="s">
        <v>2251</v>
      </c>
      <c r="B261" s="5542" t="s">
        <v>16</v>
      </c>
      <c r="C261" s="5542" t="s">
        <v>2554</v>
      </c>
      <c r="D261" s="5542" t="s">
        <v>2555</v>
      </c>
      <c r="E261" s="5542" t="s">
        <v>2556</v>
      </c>
      <c r="F261" s="5542" t="s">
        <v>2557</v>
      </c>
      <c r="G261" s="5542" t="s">
        <v>28</v>
      </c>
      <c r="H261" s="5542" t="s">
        <v>28</v>
      </c>
      <c r="I261" s="5542" t="s">
        <v>859</v>
      </c>
    </row>
    <row customHeight="1" ht="11.25">
      <c r="A262" s="5542" t="s">
        <v>2251</v>
      </c>
      <c r="B262" s="5542" t="s">
        <v>16</v>
      </c>
      <c r="C262" s="5542" t="s">
        <v>2809</v>
      </c>
      <c r="D262" s="5542" t="s">
        <v>2810</v>
      </c>
      <c r="E262" s="5542" t="s">
        <v>2811</v>
      </c>
      <c r="F262" s="5542" t="s">
        <v>2269</v>
      </c>
      <c r="G262" s="5542" t="s">
        <v>28</v>
      </c>
      <c r="H262" s="5542" t="s">
        <v>28</v>
      </c>
      <c r="I262" s="5542" t="s">
        <v>859</v>
      </c>
    </row>
    <row customHeight="1" ht="11.25">
      <c r="A263" s="5542" t="s">
        <v>2251</v>
      </c>
      <c r="B263" s="5542" t="s">
        <v>16</v>
      </c>
      <c r="C263" s="5542" t="s">
        <v>2812</v>
      </c>
      <c r="D263" s="5542" t="s">
        <v>2813</v>
      </c>
      <c r="E263" s="5542" t="s">
        <v>2814</v>
      </c>
      <c r="F263" s="5542" t="s">
        <v>2273</v>
      </c>
      <c r="G263" s="5542" t="s">
        <v>28</v>
      </c>
      <c r="H263" s="5542" t="s">
        <v>28</v>
      </c>
      <c r="I263" s="5542" t="s">
        <v>859</v>
      </c>
    </row>
    <row customHeight="1" ht="11.25">
      <c r="A264" s="5542" t="s">
        <v>2251</v>
      </c>
      <c r="B264" s="5542" t="s">
        <v>16</v>
      </c>
      <c r="C264" s="5542" t="s">
        <v>2582</v>
      </c>
      <c r="D264" s="5542" t="s">
        <v>2583</v>
      </c>
      <c r="E264" s="5542" t="s">
        <v>2584</v>
      </c>
      <c r="F264" s="5542" t="s">
        <v>2365</v>
      </c>
      <c r="G264" s="5542" t="s">
        <v>28</v>
      </c>
      <c r="H264" s="5542" t="s">
        <v>28</v>
      </c>
      <c r="I264" s="5542" t="s">
        <v>859</v>
      </c>
    </row>
    <row customHeight="1" ht="11.25">
      <c r="A265" s="5542" t="s">
        <v>2251</v>
      </c>
      <c r="B265" s="5542" t="s">
        <v>16</v>
      </c>
      <c r="C265" s="5542" t="s">
        <v>2815</v>
      </c>
      <c r="D265" s="5542" t="s">
        <v>2816</v>
      </c>
      <c r="E265" s="5542" t="s">
        <v>2817</v>
      </c>
      <c r="F265" s="5542" t="s">
        <v>2408</v>
      </c>
      <c r="G265" s="5542" t="s">
        <v>28</v>
      </c>
      <c r="H265" s="5542" t="s">
        <v>28</v>
      </c>
      <c r="I265" s="5542" t="s">
        <v>859</v>
      </c>
    </row>
    <row customHeight="1" ht="11.25">
      <c r="A266" s="5542" t="s">
        <v>2251</v>
      </c>
      <c r="B266" s="5542" t="s">
        <v>16</v>
      </c>
      <c r="C266" s="5542" t="s">
        <v>2818</v>
      </c>
      <c r="D266" s="5542" t="s">
        <v>2819</v>
      </c>
      <c r="E266" s="5542" t="s">
        <v>2820</v>
      </c>
      <c r="F266" s="5542" t="s">
        <v>2316</v>
      </c>
      <c r="G266" s="5542" t="s">
        <v>2821</v>
      </c>
      <c r="H266" s="5542" t="s">
        <v>28</v>
      </c>
      <c r="I266" s="5542" t="s">
        <v>859</v>
      </c>
    </row>
    <row customHeight="1" ht="11.25">
      <c r="A267" s="5542" t="s">
        <v>2251</v>
      </c>
      <c r="B267" s="5542" t="s">
        <v>16</v>
      </c>
      <c r="C267" s="5542" t="s">
        <v>2600</v>
      </c>
      <c r="D267" s="5542" t="s">
        <v>2601</v>
      </c>
      <c r="E267" s="5542" t="s">
        <v>2602</v>
      </c>
      <c r="F267" s="5542" t="s">
        <v>2369</v>
      </c>
      <c r="G267" s="5542" t="s">
        <v>2603</v>
      </c>
      <c r="H267" s="5542" t="s">
        <v>28</v>
      </c>
      <c r="I267" s="5542" t="s">
        <v>859</v>
      </c>
    </row>
    <row customHeight="1" ht="11.25">
      <c r="A268" s="5542" t="s">
        <v>2251</v>
      </c>
      <c r="B268" s="5542" t="s">
        <v>16</v>
      </c>
      <c r="C268" s="5542" t="s">
        <v>2822</v>
      </c>
      <c r="D268" s="5542" t="s">
        <v>2823</v>
      </c>
      <c r="E268" s="5542" t="s">
        <v>2824</v>
      </c>
      <c r="F268" s="5542" t="s">
        <v>2825</v>
      </c>
      <c r="G268" s="5542" t="s">
        <v>28</v>
      </c>
      <c r="H268" s="5542" t="s">
        <v>28</v>
      </c>
      <c r="I268" s="5542" t="s">
        <v>859</v>
      </c>
    </row>
    <row customHeight="1" ht="11.25">
      <c r="A269" s="5542" t="s">
        <v>2251</v>
      </c>
      <c r="B269" s="5542" t="s">
        <v>16</v>
      </c>
      <c r="C269" s="5542" t="s">
        <v>2826</v>
      </c>
      <c r="D269" s="5542" t="s">
        <v>2827</v>
      </c>
      <c r="E269" s="5542" t="s">
        <v>2828</v>
      </c>
      <c r="F269" s="5542" t="s">
        <v>2408</v>
      </c>
      <c r="G269" s="5542" t="s">
        <v>2829</v>
      </c>
      <c r="H269" s="5542" t="s">
        <v>28</v>
      </c>
      <c r="I269" s="5542" t="s">
        <v>859</v>
      </c>
    </row>
    <row customHeight="1" ht="11.25">
      <c r="A270" s="5542" t="s">
        <v>2251</v>
      </c>
      <c r="B270" s="5542" t="s">
        <v>16</v>
      </c>
      <c r="C270" s="5542" t="s">
        <v>2630</v>
      </c>
      <c r="D270" s="5542" t="s">
        <v>2631</v>
      </c>
      <c r="E270" s="5542" t="s">
        <v>2632</v>
      </c>
      <c r="F270" s="5542" t="s">
        <v>2316</v>
      </c>
      <c r="G270" s="5542" t="s">
        <v>28</v>
      </c>
      <c r="H270" s="5542" t="s">
        <v>28</v>
      </c>
      <c r="I270" s="5542" t="s">
        <v>859</v>
      </c>
    </row>
    <row customHeight="1" ht="11.25">
      <c r="A271" s="5542" t="s">
        <v>2251</v>
      </c>
      <c r="B271" s="5542" t="s">
        <v>16</v>
      </c>
      <c r="C271" s="5542" t="s">
        <v>2633</v>
      </c>
      <c r="D271" s="5542" t="s">
        <v>2634</v>
      </c>
      <c r="E271" s="5542" t="s">
        <v>2635</v>
      </c>
      <c r="F271" s="5542" t="s">
        <v>2408</v>
      </c>
      <c r="G271" s="5542" t="s">
        <v>2636</v>
      </c>
      <c r="H271" s="5542" t="s">
        <v>28</v>
      </c>
      <c r="I271" s="5542" t="s">
        <v>859</v>
      </c>
    </row>
    <row customHeight="1" ht="11.25">
      <c r="A272" s="5542" t="s">
        <v>2251</v>
      </c>
      <c r="B272" s="5542" t="s">
        <v>16</v>
      </c>
      <c r="C272" s="5542" t="s">
        <v>2830</v>
      </c>
      <c r="D272" s="5542" t="s">
        <v>2831</v>
      </c>
      <c r="E272" s="5542" t="s">
        <v>2832</v>
      </c>
      <c r="F272" s="5542" t="s">
        <v>2369</v>
      </c>
      <c r="G272" s="5542" t="s">
        <v>28</v>
      </c>
      <c r="H272" s="5542" t="s">
        <v>28</v>
      </c>
      <c r="I272" s="5542" t="s">
        <v>859</v>
      </c>
    </row>
    <row customHeight="1" ht="11.25">
      <c r="A273" s="5542" t="s">
        <v>2251</v>
      </c>
      <c r="B273" s="5542" t="s">
        <v>16</v>
      </c>
      <c r="C273" s="5542" t="s">
        <v>2833</v>
      </c>
      <c r="D273" s="5542" t="s">
        <v>2834</v>
      </c>
      <c r="E273" s="5542" t="s">
        <v>2835</v>
      </c>
      <c r="F273" s="5542" t="s">
        <v>2316</v>
      </c>
      <c r="G273" s="5542" t="s">
        <v>2836</v>
      </c>
      <c r="H273" s="5542" t="s">
        <v>28</v>
      </c>
      <c r="I273" s="5542" t="s">
        <v>859</v>
      </c>
    </row>
    <row customHeight="1" ht="11.25">
      <c r="A274" s="5542" t="s">
        <v>2251</v>
      </c>
      <c r="B274" s="5542" t="s">
        <v>16</v>
      </c>
      <c r="C274" s="5542" t="s">
        <v>2837</v>
      </c>
      <c r="D274" s="5542" t="s">
        <v>2838</v>
      </c>
      <c r="E274" s="5542" t="s">
        <v>2839</v>
      </c>
      <c r="F274" s="5542" t="s">
        <v>51</v>
      </c>
      <c r="G274" s="5542" t="s">
        <v>2840</v>
      </c>
      <c r="H274" s="5542" t="s">
        <v>28</v>
      </c>
      <c r="I274" s="5542" t="s">
        <v>859</v>
      </c>
    </row>
    <row customHeight="1" ht="11.25">
      <c r="A275" s="5542" t="s">
        <v>2251</v>
      </c>
      <c r="B275" s="5542" t="s">
        <v>16</v>
      </c>
      <c r="C275" s="5542" t="s">
        <v>2663</v>
      </c>
      <c r="D275" s="5542" t="s">
        <v>2664</v>
      </c>
      <c r="E275" s="5542" t="s">
        <v>2665</v>
      </c>
      <c r="F275" s="5542" t="s">
        <v>2408</v>
      </c>
      <c r="G275" s="5542" t="s">
        <v>28</v>
      </c>
      <c r="H275" s="5542" t="s">
        <v>28</v>
      </c>
      <c r="I275" s="5542" t="s">
        <v>859</v>
      </c>
    </row>
    <row customHeight="1" ht="11.25">
      <c r="A276" s="5542" t="s">
        <v>2251</v>
      </c>
      <c r="B276" s="5542" t="s">
        <v>16</v>
      </c>
      <c r="C276" s="5542" t="s">
        <v>2669</v>
      </c>
      <c r="D276" s="5542" t="s">
        <v>2670</v>
      </c>
      <c r="E276" s="5542" t="s">
        <v>2671</v>
      </c>
      <c r="F276" s="5542" t="s">
        <v>2289</v>
      </c>
      <c r="G276" s="5542" t="s">
        <v>28</v>
      </c>
      <c r="H276" s="5542" t="s">
        <v>28</v>
      </c>
      <c r="I276" s="5542" t="s">
        <v>859</v>
      </c>
    </row>
    <row customHeight="1" ht="11.25">
      <c r="A277" s="5542" t="s">
        <v>2251</v>
      </c>
      <c r="B277" s="5542" t="s">
        <v>16</v>
      </c>
      <c r="C277" s="5542" t="s">
        <v>2672</v>
      </c>
      <c r="D277" s="5542" t="s">
        <v>2670</v>
      </c>
      <c r="E277" s="5542" t="s">
        <v>2671</v>
      </c>
      <c r="F277" s="5542" t="s">
        <v>2369</v>
      </c>
      <c r="G277" s="5542" t="s">
        <v>2673</v>
      </c>
      <c r="H277" s="5542" t="s">
        <v>28</v>
      </c>
      <c r="I277" s="5542" t="s">
        <v>859</v>
      </c>
    </row>
    <row customHeight="1" ht="11.25">
      <c r="A278" s="5542" t="s">
        <v>2251</v>
      </c>
      <c r="B278" s="5542" t="s">
        <v>16</v>
      </c>
      <c r="C278" s="5542" t="s">
        <v>2841</v>
      </c>
      <c r="D278" s="5542" t="s">
        <v>2842</v>
      </c>
      <c r="E278" s="5542" t="s">
        <v>2843</v>
      </c>
      <c r="F278" s="5542" t="s">
        <v>2844</v>
      </c>
      <c r="G278" s="5542" t="s">
        <v>2845</v>
      </c>
      <c r="H278" s="5542" t="s">
        <v>28</v>
      </c>
      <c r="I278" s="5542" t="s">
        <v>859</v>
      </c>
    </row>
    <row customHeight="1" ht="11.25">
      <c r="A279" s="5542" t="s">
        <v>2251</v>
      </c>
      <c r="B279" s="5542" t="s">
        <v>16</v>
      </c>
      <c r="C279" s="5542" t="s">
        <v>2846</v>
      </c>
      <c r="D279" s="5542" t="s">
        <v>2847</v>
      </c>
      <c r="E279" s="5542" t="s">
        <v>2263</v>
      </c>
      <c r="F279" s="5542" t="s">
        <v>2848</v>
      </c>
      <c r="G279" s="5542" t="s">
        <v>28</v>
      </c>
      <c r="H279" s="5542" t="s">
        <v>28</v>
      </c>
      <c r="I279" s="5542" t="s">
        <v>859</v>
      </c>
    </row>
    <row customHeight="1" ht="11.25">
      <c r="A280" s="5542" t="s">
        <v>2251</v>
      </c>
      <c r="B280" s="5542" t="s">
        <v>16</v>
      </c>
      <c r="C280" s="5542" t="s">
        <v>2849</v>
      </c>
      <c r="D280" s="5542" t="s">
        <v>2850</v>
      </c>
      <c r="E280" s="5542" t="s">
        <v>2851</v>
      </c>
      <c r="F280" s="5542" t="s">
        <v>2852</v>
      </c>
      <c r="G280" s="5542" t="s">
        <v>28</v>
      </c>
      <c r="H280" s="5542" t="s">
        <v>28</v>
      </c>
      <c r="I280" s="5542" t="s">
        <v>859</v>
      </c>
    </row>
    <row customHeight="1" ht="11.25">
      <c r="A281" s="5542" t="s">
        <v>2251</v>
      </c>
      <c r="B281" s="5542" t="s">
        <v>16</v>
      </c>
      <c r="C281" s="5542" t="s">
        <v>2678</v>
      </c>
      <c r="D281" s="5542" t="s">
        <v>2679</v>
      </c>
      <c r="E281" s="5542" t="s">
        <v>2680</v>
      </c>
      <c r="F281" s="5542" t="s">
        <v>2277</v>
      </c>
      <c r="G281" s="5542" t="s">
        <v>28</v>
      </c>
      <c r="H281" s="5542" t="s">
        <v>28</v>
      </c>
      <c r="I281" s="5542" t="s">
        <v>859</v>
      </c>
    </row>
    <row customHeight="1" ht="11.25">
      <c r="A282" s="5542" t="s">
        <v>2251</v>
      </c>
      <c r="B282" s="5542" t="s">
        <v>16</v>
      </c>
      <c r="C282" s="5542" t="s">
        <v>2684</v>
      </c>
      <c r="D282" s="5542" t="s">
        <v>2685</v>
      </c>
      <c r="E282" s="5542" t="s">
        <v>2686</v>
      </c>
      <c r="F282" s="5542" t="s">
        <v>2277</v>
      </c>
      <c r="G282" s="5542" t="s">
        <v>28</v>
      </c>
      <c r="H282" s="5542" t="s">
        <v>28</v>
      </c>
      <c r="I282" s="5542" t="s">
        <v>859</v>
      </c>
    </row>
    <row customHeight="1" ht="11.25">
      <c r="A283" s="5542" t="s">
        <v>2251</v>
      </c>
      <c r="B283" s="5542" t="s">
        <v>16</v>
      </c>
      <c r="C283" s="5542" t="s">
        <v>2853</v>
      </c>
      <c r="D283" s="5542" t="s">
        <v>2854</v>
      </c>
      <c r="E283" s="5542" t="s">
        <v>2855</v>
      </c>
      <c r="F283" s="5542" t="s">
        <v>2312</v>
      </c>
      <c r="G283" s="5542" t="s">
        <v>2856</v>
      </c>
      <c r="H283" s="5542" t="s">
        <v>28</v>
      </c>
      <c r="I283" s="5542" t="s">
        <v>859</v>
      </c>
    </row>
    <row customHeight="1" ht="11.25">
      <c r="A284" s="5542" t="s">
        <v>2251</v>
      </c>
      <c r="B284" s="5542" t="s">
        <v>16</v>
      </c>
      <c r="C284" s="5542" t="s">
        <v>2687</v>
      </c>
      <c r="D284" s="5542" t="s">
        <v>2688</v>
      </c>
      <c r="E284" s="5542" t="s">
        <v>2689</v>
      </c>
      <c r="F284" s="5542" t="s">
        <v>2281</v>
      </c>
      <c r="G284" s="5542" t="s">
        <v>28</v>
      </c>
      <c r="H284" s="5542" t="s">
        <v>28</v>
      </c>
      <c r="I284" s="5542" t="s">
        <v>859</v>
      </c>
    </row>
    <row customHeight="1" ht="11.25">
      <c r="A285" s="5542" t="s">
        <v>2251</v>
      </c>
      <c r="B285" s="5542" t="s">
        <v>16</v>
      </c>
      <c r="C285" s="5542" t="s">
        <v>2690</v>
      </c>
      <c r="D285" s="5542" t="s">
        <v>2688</v>
      </c>
      <c r="E285" s="5542" t="s">
        <v>2689</v>
      </c>
      <c r="F285" s="5542" t="s">
        <v>2691</v>
      </c>
      <c r="G285" s="5542" t="s">
        <v>28</v>
      </c>
      <c r="H285" s="5542" t="s">
        <v>28</v>
      </c>
      <c r="I285" s="5542" t="s">
        <v>859</v>
      </c>
    </row>
    <row customHeight="1" ht="11.25">
      <c r="A286" s="5542" t="s">
        <v>2251</v>
      </c>
      <c r="B286" s="5542" t="s">
        <v>16</v>
      </c>
      <c r="C286" s="5542" t="s">
        <v>2696</v>
      </c>
      <c r="D286" s="5542" t="s">
        <v>2697</v>
      </c>
      <c r="E286" s="5542" t="s">
        <v>2698</v>
      </c>
      <c r="F286" s="5542" t="s">
        <v>2699</v>
      </c>
      <c r="G286" s="5542" t="s">
        <v>28</v>
      </c>
      <c r="H286" s="5542" t="s">
        <v>28</v>
      </c>
      <c r="I286" s="5542" t="s">
        <v>859</v>
      </c>
    </row>
    <row customHeight="1" ht="11.25">
      <c r="A287" s="5542" t="s">
        <v>2251</v>
      </c>
      <c r="B287" s="5542" t="s">
        <v>16</v>
      </c>
      <c r="C287" s="5542" t="s">
        <v>2700</v>
      </c>
      <c r="D287" s="5542" t="s">
        <v>2701</v>
      </c>
      <c r="E287" s="5542" t="s">
        <v>2702</v>
      </c>
      <c r="F287" s="5542" t="s">
        <v>2312</v>
      </c>
      <c r="G287" s="5542" t="s">
        <v>28</v>
      </c>
      <c r="H287" s="5542" t="s">
        <v>28</v>
      </c>
      <c r="I287" s="5542" t="s">
        <v>859</v>
      </c>
    </row>
    <row customHeight="1" ht="11.25">
      <c r="A288" s="5542" t="s">
        <v>2251</v>
      </c>
      <c r="B288" s="5542" t="s">
        <v>16</v>
      </c>
      <c r="C288" s="5542" t="s">
        <v>2857</v>
      </c>
      <c r="D288" s="5542" t="s">
        <v>2858</v>
      </c>
      <c r="E288" s="5542" t="s">
        <v>2859</v>
      </c>
      <c r="F288" s="5542" t="s">
        <v>2289</v>
      </c>
      <c r="G288" s="5542" t="s">
        <v>28</v>
      </c>
      <c r="H288" s="5542" t="s">
        <v>28</v>
      </c>
      <c r="I288" s="5542" t="s">
        <v>859</v>
      </c>
    </row>
    <row customHeight="1" ht="11.25">
      <c r="A289" s="5542" t="s">
        <v>2251</v>
      </c>
      <c r="B289" s="5542" t="s">
        <v>16</v>
      </c>
      <c r="C289" s="5542" t="s">
        <v>2860</v>
      </c>
      <c r="D289" s="5542" t="s">
        <v>2861</v>
      </c>
      <c r="E289" s="5542" t="s">
        <v>2862</v>
      </c>
      <c r="F289" s="5542" t="s">
        <v>2365</v>
      </c>
      <c r="G289" s="5542" t="s">
        <v>28</v>
      </c>
      <c r="H289" s="5542" t="s">
        <v>28</v>
      </c>
      <c r="I289" s="5542" t="s">
        <v>859</v>
      </c>
    </row>
    <row customHeight="1" ht="11.25">
      <c r="A290" s="5542" t="s">
        <v>2251</v>
      </c>
      <c r="B290" s="5542" t="s">
        <v>16</v>
      </c>
      <c r="C290" s="5542" t="s">
        <v>2863</v>
      </c>
      <c r="D290" s="5542" t="s">
        <v>2864</v>
      </c>
      <c r="E290" s="5542" t="s">
        <v>2865</v>
      </c>
      <c r="F290" s="5542" t="s">
        <v>2269</v>
      </c>
      <c r="G290" s="5542" t="s">
        <v>28</v>
      </c>
      <c r="H290" s="5542" t="s">
        <v>28</v>
      </c>
      <c r="I290" s="5542" t="s">
        <v>859</v>
      </c>
    </row>
    <row customHeight="1" ht="11.25">
      <c r="A291" s="5542" t="s">
        <v>2251</v>
      </c>
      <c r="B291" s="5542" t="s">
        <v>16</v>
      </c>
      <c r="C291" s="5542" t="s">
        <v>2703</v>
      </c>
      <c r="D291" s="5542" t="s">
        <v>2704</v>
      </c>
      <c r="E291" s="5542" t="s">
        <v>2705</v>
      </c>
      <c r="F291" s="5542" t="s">
        <v>2706</v>
      </c>
      <c r="G291" s="5542" t="s">
        <v>28</v>
      </c>
      <c r="H291" s="5542" t="s">
        <v>28</v>
      </c>
      <c r="I291" s="5542" t="s">
        <v>859</v>
      </c>
    </row>
    <row customHeight="1" ht="11.25">
      <c r="A292" s="5542" t="s">
        <v>2251</v>
      </c>
      <c r="B292" s="5542" t="s">
        <v>16</v>
      </c>
      <c r="C292" s="5542" t="s">
        <v>2707</v>
      </c>
      <c r="D292" s="5542" t="s">
        <v>2708</v>
      </c>
      <c r="E292" s="5542" t="s">
        <v>2709</v>
      </c>
      <c r="F292" s="5542" t="s">
        <v>2710</v>
      </c>
      <c r="G292" s="5542" t="s">
        <v>28</v>
      </c>
      <c r="H292" s="5542" t="s">
        <v>28</v>
      </c>
      <c r="I292" s="5542" t="s">
        <v>859</v>
      </c>
    </row>
    <row customHeight="1" ht="11.25">
      <c r="A293" s="5542" t="s">
        <v>2251</v>
      </c>
      <c r="B293" s="5542" t="s">
        <v>16</v>
      </c>
      <c r="C293" s="5542" t="s">
        <v>2866</v>
      </c>
      <c r="D293" s="5542" t="s">
        <v>2867</v>
      </c>
      <c r="E293" s="5542" t="s">
        <v>2868</v>
      </c>
      <c r="F293" s="5542" t="s">
        <v>2408</v>
      </c>
      <c r="G293" s="5542" t="s">
        <v>28</v>
      </c>
      <c r="H293" s="5542" t="s">
        <v>28</v>
      </c>
      <c r="I293" s="5542" t="s">
        <v>859</v>
      </c>
    </row>
    <row customHeight="1" ht="11.25">
      <c r="A294" s="5542" t="s">
        <v>2251</v>
      </c>
      <c r="B294" s="5542" t="s">
        <v>16</v>
      </c>
      <c r="C294" s="5542" t="s">
        <v>2724</v>
      </c>
      <c r="D294" s="5542" t="s">
        <v>2725</v>
      </c>
      <c r="E294" s="5542" t="s">
        <v>2698</v>
      </c>
      <c r="F294" s="5542" t="s">
        <v>2726</v>
      </c>
      <c r="G294" s="5542" t="s">
        <v>2727</v>
      </c>
      <c r="H294" s="5542" t="s">
        <v>28</v>
      </c>
      <c r="I294" s="5542" t="s">
        <v>859</v>
      </c>
    </row>
    <row customHeight="1" ht="11.25">
      <c r="A295" s="5542" t="s">
        <v>2251</v>
      </c>
      <c r="B295" s="5542" t="s">
        <v>16</v>
      </c>
      <c r="C295" s="5542" t="s">
        <v>2728</v>
      </c>
      <c r="D295" s="5542" t="s">
        <v>2729</v>
      </c>
      <c r="E295" s="5542" t="s">
        <v>2730</v>
      </c>
      <c r="F295" s="5542" t="s">
        <v>2731</v>
      </c>
      <c r="G295" s="5542" t="s">
        <v>28</v>
      </c>
      <c r="H295" s="5542" t="s">
        <v>28</v>
      </c>
      <c r="I295" s="5542" t="s">
        <v>859</v>
      </c>
    </row>
    <row customHeight="1" ht="11.25">
      <c r="A296" s="5542" t="s">
        <v>2251</v>
      </c>
      <c r="B296" s="5542" t="s">
        <v>16</v>
      </c>
      <c r="C296" s="5542" t="s">
        <v>2732</v>
      </c>
      <c r="D296" s="5542" t="s">
        <v>2733</v>
      </c>
      <c r="E296" s="5542" t="s">
        <v>2734</v>
      </c>
      <c r="F296" s="5542" t="s">
        <v>2735</v>
      </c>
      <c r="G296" s="5542" t="s">
        <v>28</v>
      </c>
      <c r="H296" s="5542" t="s">
        <v>28</v>
      </c>
      <c r="I296" s="5542" t="s">
        <v>859</v>
      </c>
    </row>
    <row customHeight="1" ht="11.25">
      <c r="A297" s="5542" t="s">
        <v>2251</v>
      </c>
      <c r="B297" s="5542" t="s">
        <v>16</v>
      </c>
      <c r="C297" s="5542" t="s">
        <v>2256</v>
      </c>
      <c r="D297" s="5542" t="s">
        <v>2257</v>
      </c>
      <c r="E297" s="5542" t="s">
        <v>2258</v>
      </c>
      <c r="F297" s="5542" t="s">
        <v>2259</v>
      </c>
      <c r="G297" s="5542" t="s">
        <v>2260</v>
      </c>
      <c r="H297" s="5542" t="s">
        <v>28</v>
      </c>
      <c r="I297" s="5542" t="s">
        <v>912</v>
      </c>
    </row>
    <row customHeight="1" ht="11.25">
      <c r="A298" s="5542" t="s">
        <v>2251</v>
      </c>
      <c r="B298" s="5542" t="s">
        <v>16</v>
      </c>
      <c r="C298" s="5542" t="s">
        <v>2261</v>
      </c>
      <c r="D298" s="5542" t="s">
        <v>2262</v>
      </c>
      <c r="E298" s="5542" t="s">
        <v>2263</v>
      </c>
      <c r="F298" s="5542" t="s">
        <v>2264</v>
      </c>
      <c r="G298" s="5542" t="s">
        <v>2265</v>
      </c>
      <c r="H298" s="5542" t="s">
        <v>28</v>
      </c>
      <c r="I298" s="5542" t="s">
        <v>912</v>
      </c>
    </row>
    <row customHeight="1" ht="11.25">
      <c r="A299" s="5542" t="s">
        <v>2251</v>
      </c>
      <c r="B299" s="5542" t="s">
        <v>16</v>
      </c>
      <c r="C299" s="5542" t="s">
        <v>2270</v>
      </c>
      <c r="D299" s="5542" t="s">
        <v>2271</v>
      </c>
      <c r="E299" s="5542" t="s">
        <v>2272</v>
      </c>
      <c r="F299" s="5542" t="s">
        <v>2273</v>
      </c>
      <c r="G299" s="5542" t="s">
        <v>28</v>
      </c>
      <c r="H299" s="5542" t="s">
        <v>28</v>
      </c>
      <c r="I299" s="5542" t="s">
        <v>912</v>
      </c>
    </row>
    <row customHeight="1" ht="11.25">
      <c r="A300" s="5542" t="s">
        <v>2251</v>
      </c>
      <c r="B300" s="5542" t="s">
        <v>16</v>
      </c>
      <c r="C300" s="5542" t="s">
        <v>2274</v>
      </c>
      <c r="D300" s="5542" t="s">
        <v>2275</v>
      </c>
      <c r="E300" s="5542" t="s">
        <v>2276</v>
      </c>
      <c r="F300" s="5542" t="s">
        <v>2277</v>
      </c>
      <c r="G300" s="5542" t="s">
        <v>28</v>
      </c>
      <c r="H300" s="5542" t="s">
        <v>28</v>
      </c>
      <c r="I300" s="5542" t="s">
        <v>912</v>
      </c>
    </row>
    <row customHeight="1" ht="11.25">
      <c r="A301" s="5542" t="s">
        <v>2251</v>
      </c>
      <c r="B301" s="5542" t="s">
        <v>16</v>
      </c>
      <c r="C301" s="5542" t="s">
        <v>2745</v>
      </c>
      <c r="D301" s="5542" t="s">
        <v>2746</v>
      </c>
      <c r="E301" s="5542" t="s">
        <v>2747</v>
      </c>
      <c r="F301" s="5542" t="s">
        <v>2312</v>
      </c>
      <c r="G301" s="5542" t="s">
        <v>28</v>
      </c>
      <c r="H301" s="5542" t="s">
        <v>28</v>
      </c>
      <c r="I301" s="5542" t="s">
        <v>912</v>
      </c>
    </row>
    <row customHeight="1" ht="11.25">
      <c r="A302" s="5542" t="s">
        <v>2251</v>
      </c>
      <c r="B302" s="5542" t="s">
        <v>16</v>
      </c>
      <c r="C302" s="5542" t="s">
        <v>2282</v>
      </c>
      <c r="D302" s="5542" t="s">
        <v>2283</v>
      </c>
      <c r="E302" s="5542" t="s">
        <v>2284</v>
      </c>
      <c r="F302" s="5542" t="s">
        <v>2285</v>
      </c>
      <c r="G302" s="5542" t="s">
        <v>28</v>
      </c>
      <c r="H302" s="5542" t="s">
        <v>28</v>
      </c>
      <c r="I302" s="5542" t="s">
        <v>912</v>
      </c>
    </row>
    <row customHeight="1" ht="11.25">
      <c r="A303" s="5542" t="s">
        <v>2251</v>
      </c>
      <c r="B303" s="5542" t="s">
        <v>16</v>
      </c>
      <c r="C303" s="5542" t="s">
        <v>2290</v>
      </c>
      <c r="D303" s="5542" t="s">
        <v>2291</v>
      </c>
      <c r="E303" s="5542" t="s">
        <v>2292</v>
      </c>
      <c r="F303" s="5542" t="s">
        <v>2293</v>
      </c>
      <c r="G303" s="5542" t="s">
        <v>28</v>
      </c>
      <c r="H303" s="5542" t="s">
        <v>28</v>
      </c>
      <c r="I303" s="5542" t="s">
        <v>912</v>
      </c>
    </row>
    <row customHeight="1" ht="11.25">
      <c r="A304" s="5542" t="s">
        <v>2251</v>
      </c>
      <c r="B304" s="5542" t="s">
        <v>16</v>
      </c>
      <c r="C304" s="5542" t="s">
        <v>2298</v>
      </c>
      <c r="D304" s="5542" t="s">
        <v>2299</v>
      </c>
      <c r="E304" s="5542" t="s">
        <v>2300</v>
      </c>
      <c r="F304" s="5542" t="s">
        <v>2269</v>
      </c>
      <c r="G304" s="5542" t="s">
        <v>28</v>
      </c>
      <c r="H304" s="5542" t="s">
        <v>28</v>
      </c>
      <c r="I304" s="5542" t="s">
        <v>912</v>
      </c>
    </row>
    <row customHeight="1" ht="11.25">
      <c r="A305" s="5542" t="s">
        <v>2251</v>
      </c>
      <c r="B305" s="5542" t="s">
        <v>16</v>
      </c>
      <c r="C305" s="5542" t="s">
        <v>2748</v>
      </c>
      <c r="D305" s="5542" t="s">
        <v>2749</v>
      </c>
      <c r="E305" s="5542" t="s">
        <v>2750</v>
      </c>
      <c r="F305" s="5542" t="s">
        <v>2365</v>
      </c>
      <c r="G305" s="5542" t="s">
        <v>28</v>
      </c>
      <c r="H305" s="5542" t="s">
        <v>28</v>
      </c>
      <c r="I305" s="5542" t="s">
        <v>912</v>
      </c>
    </row>
    <row customHeight="1" ht="11.25">
      <c r="A306" s="5542" t="s">
        <v>2251</v>
      </c>
      <c r="B306" s="5542" t="s">
        <v>16</v>
      </c>
      <c r="C306" s="5542" t="s">
        <v>2869</v>
      </c>
      <c r="D306" s="5542" t="s">
        <v>2870</v>
      </c>
      <c r="E306" s="5542" t="s">
        <v>2871</v>
      </c>
      <c r="F306" s="5542" t="s">
        <v>51</v>
      </c>
      <c r="G306" s="5542" t="s">
        <v>28</v>
      </c>
      <c r="H306" s="5542" t="s">
        <v>28</v>
      </c>
      <c r="I306" s="5542" t="s">
        <v>912</v>
      </c>
    </row>
    <row customHeight="1" ht="11.25">
      <c r="A307" s="5542" t="s">
        <v>2251</v>
      </c>
      <c r="B307" s="5542" t="s">
        <v>16</v>
      </c>
      <c r="C307" s="5542" t="s">
        <v>2320</v>
      </c>
      <c r="D307" s="5542" t="s">
        <v>2321</v>
      </c>
      <c r="E307" s="5542" t="s">
        <v>2322</v>
      </c>
      <c r="F307" s="5542" t="s">
        <v>2289</v>
      </c>
      <c r="G307" s="5542" t="s">
        <v>2323</v>
      </c>
      <c r="H307" s="5542" t="s">
        <v>28</v>
      </c>
      <c r="I307" s="5542" t="s">
        <v>912</v>
      </c>
    </row>
    <row customHeight="1" ht="11.25">
      <c r="A308" s="5542" t="s">
        <v>2251</v>
      </c>
      <c r="B308" s="5542" t="s">
        <v>16</v>
      </c>
      <c r="C308" s="5542" t="s">
        <v>2324</v>
      </c>
      <c r="D308" s="5542" t="s">
        <v>2325</v>
      </c>
      <c r="E308" s="5542" t="s">
        <v>2326</v>
      </c>
      <c r="F308" s="5542" t="s">
        <v>2281</v>
      </c>
      <c r="G308" s="5542" t="s">
        <v>28</v>
      </c>
      <c r="H308" s="5542" t="s">
        <v>28</v>
      </c>
      <c r="I308" s="5542" t="s">
        <v>912</v>
      </c>
    </row>
    <row customHeight="1" ht="11.25">
      <c r="A309" s="5542" t="s">
        <v>2251</v>
      </c>
      <c r="B309" s="5542" t="s">
        <v>16</v>
      </c>
      <c r="C309" s="5542" t="s">
        <v>2751</v>
      </c>
      <c r="D309" s="5542" t="s">
        <v>2752</v>
      </c>
      <c r="E309" s="5542" t="s">
        <v>2753</v>
      </c>
      <c r="F309" s="5542" t="s">
        <v>51</v>
      </c>
      <c r="G309" s="5542" t="s">
        <v>28</v>
      </c>
      <c r="H309" s="5542" t="s">
        <v>28</v>
      </c>
      <c r="I309" s="5542" t="s">
        <v>912</v>
      </c>
    </row>
    <row customHeight="1" ht="11.25">
      <c r="A310" s="5542" t="s">
        <v>2251</v>
      </c>
      <c r="B310" s="5542" t="s">
        <v>16</v>
      </c>
      <c r="C310" s="5542" t="s">
        <v>2335</v>
      </c>
      <c r="D310" s="5542" t="s">
        <v>2336</v>
      </c>
      <c r="E310" s="5542" t="s">
        <v>2337</v>
      </c>
      <c r="F310" s="5542" t="s">
        <v>2333</v>
      </c>
      <c r="G310" s="5542" t="s">
        <v>28</v>
      </c>
      <c r="H310" s="5542" t="s">
        <v>28</v>
      </c>
      <c r="I310" s="5542" t="s">
        <v>912</v>
      </c>
    </row>
    <row customHeight="1" ht="11.25">
      <c r="A311" s="5542" t="s">
        <v>2251</v>
      </c>
      <c r="B311" s="5542" t="s">
        <v>16</v>
      </c>
      <c r="C311" s="5542" t="s">
        <v>2754</v>
      </c>
      <c r="D311" s="5542" t="s">
        <v>2755</v>
      </c>
      <c r="E311" s="5542" t="s">
        <v>2756</v>
      </c>
      <c r="F311" s="5542" t="s">
        <v>2281</v>
      </c>
      <c r="G311" s="5542" t="s">
        <v>28</v>
      </c>
      <c r="H311" s="5542" t="s">
        <v>28</v>
      </c>
      <c r="I311" s="5542" t="s">
        <v>912</v>
      </c>
    </row>
    <row customHeight="1" ht="11.25">
      <c r="A312" s="5542" t="s">
        <v>2251</v>
      </c>
      <c r="B312" s="5542" t="s">
        <v>16</v>
      </c>
      <c r="C312" s="5542" t="s">
        <v>2342</v>
      </c>
      <c r="D312" s="5542" t="s">
        <v>2343</v>
      </c>
      <c r="E312" s="5542" t="s">
        <v>2344</v>
      </c>
      <c r="F312" s="5542" t="s">
        <v>2269</v>
      </c>
      <c r="G312" s="5542" t="s">
        <v>28</v>
      </c>
      <c r="H312" s="5542" t="s">
        <v>28</v>
      </c>
      <c r="I312" s="5542" t="s">
        <v>912</v>
      </c>
    </row>
    <row customHeight="1" ht="11.25">
      <c r="A313" s="5542" t="s">
        <v>2251</v>
      </c>
      <c r="B313" s="5542" t="s">
        <v>16</v>
      </c>
      <c r="C313" s="5542" t="s">
        <v>2872</v>
      </c>
      <c r="D313" s="5542" t="s">
        <v>2873</v>
      </c>
      <c r="E313" s="5542" t="s">
        <v>2874</v>
      </c>
      <c r="F313" s="5542" t="s">
        <v>2269</v>
      </c>
      <c r="G313" s="5542" t="s">
        <v>28</v>
      </c>
      <c r="H313" s="5542" t="s">
        <v>28</v>
      </c>
      <c r="I313" s="5542" t="s">
        <v>912</v>
      </c>
    </row>
    <row customHeight="1" ht="11.25">
      <c r="A314" s="5542" t="s">
        <v>2251</v>
      </c>
      <c r="B314" s="5542" t="s">
        <v>16</v>
      </c>
      <c r="C314" s="5542" t="s">
        <v>2875</v>
      </c>
      <c r="D314" s="5542" t="s">
        <v>2876</v>
      </c>
      <c r="E314" s="5542" t="s">
        <v>2877</v>
      </c>
      <c r="F314" s="5542" t="s">
        <v>2312</v>
      </c>
      <c r="G314" s="5542" t="s">
        <v>28</v>
      </c>
      <c r="H314" s="5542" t="s">
        <v>28</v>
      </c>
      <c r="I314" s="5542" t="s">
        <v>912</v>
      </c>
    </row>
    <row customHeight="1" ht="11.25">
      <c r="A315" s="5542" t="s">
        <v>2251</v>
      </c>
      <c r="B315" s="5542" t="s">
        <v>16</v>
      </c>
      <c r="C315" s="5542" t="s">
        <v>2345</v>
      </c>
      <c r="D315" s="5542" t="s">
        <v>2346</v>
      </c>
      <c r="E315" s="5542" t="s">
        <v>2347</v>
      </c>
      <c r="F315" s="5542" t="s">
        <v>51</v>
      </c>
      <c r="G315" s="5542" t="s">
        <v>28</v>
      </c>
      <c r="H315" s="5542" t="s">
        <v>28</v>
      </c>
      <c r="I315" s="5542" t="s">
        <v>912</v>
      </c>
    </row>
    <row customHeight="1" ht="11.25">
      <c r="A316" s="5542" t="s">
        <v>2251</v>
      </c>
      <c r="B316" s="5542" t="s">
        <v>16</v>
      </c>
      <c r="C316" s="5542" t="s">
        <v>2348</v>
      </c>
      <c r="D316" s="5542" t="s">
        <v>2349</v>
      </c>
      <c r="E316" s="5542" t="s">
        <v>2350</v>
      </c>
      <c r="F316" s="5542" t="s">
        <v>2333</v>
      </c>
      <c r="G316" s="5542" t="s">
        <v>28</v>
      </c>
      <c r="H316" s="5542" t="s">
        <v>28</v>
      </c>
      <c r="I316" s="5542" t="s">
        <v>912</v>
      </c>
    </row>
    <row customHeight="1" ht="11.25">
      <c r="A317" s="5542" t="s">
        <v>2251</v>
      </c>
      <c r="B317" s="5542" t="s">
        <v>16</v>
      </c>
      <c r="C317" s="5542" t="s">
        <v>2355</v>
      </c>
      <c r="D317" s="5542" t="s">
        <v>2356</v>
      </c>
      <c r="E317" s="5542" t="s">
        <v>2357</v>
      </c>
      <c r="F317" s="5542" t="s">
        <v>2358</v>
      </c>
      <c r="G317" s="5542" t="s">
        <v>28</v>
      </c>
      <c r="H317" s="5542" t="s">
        <v>28</v>
      </c>
      <c r="I317" s="5542" t="s">
        <v>912</v>
      </c>
    </row>
    <row customHeight="1" ht="11.25">
      <c r="A318" s="5542" t="s">
        <v>2251</v>
      </c>
      <c r="B318" s="5542" t="s">
        <v>16</v>
      </c>
      <c r="C318" s="5542" t="s">
        <v>2757</v>
      </c>
      <c r="D318" s="5542" t="s">
        <v>2758</v>
      </c>
      <c r="E318" s="5542" t="s">
        <v>2759</v>
      </c>
      <c r="F318" s="5542" t="s">
        <v>2277</v>
      </c>
      <c r="G318" s="5542" t="s">
        <v>28</v>
      </c>
      <c r="H318" s="5542" t="s">
        <v>28</v>
      </c>
      <c r="I318" s="5542" t="s">
        <v>912</v>
      </c>
    </row>
    <row customHeight="1" ht="11.25">
      <c r="A319" s="5542" t="s">
        <v>2251</v>
      </c>
      <c r="B319" s="5542" t="s">
        <v>16</v>
      </c>
      <c r="C319" s="5542" t="s">
        <v>2373</v>
      </c>
      <c r="D319" s="5542" t="s">
        <v>2374</v>
      </c>
      <c r="E319" s="5542" t="s">
        <v>2375</v>
      </c>
      <c r="F319" s="5542" t="s">
        <v>2333</v>
      </c>
      <c r="G319" s="5542" t="s">
        <v>28</v>
      </c>
      <c r="H319" s="5542" t="s">
        <v>28</v>
      </c>
      <c r="I319" s="5542" t="s">
        <v>912</v>
      </c>
    </row>
    <row customHeight="1" ht="11.25">
      <c r="A320" s="5542" t="s">
        <v>2251</v>
      </c>
      <c r="B320" s="5542" t="s">
        <v>16</v>
      </c>
      <c r="C320" s="5542" t="s">
        <v>2376</v>
      </c>
      <c r="D320" s="5542" t="s">
        <v>2377</v>
      </c>
      <c r="E320" s="5542" t="s">
        <v>2378</v>
      </c>
      <c r="F320" s="5542" t="s">
        <v>2379</v>
      </c>
      <c r="G320" s="5542" t="s">
        <v>28</v>
      </c>
      <c r="H320" s="5542" t="s">
        <v>28</v>
      </c>
      <c r="I320" s="5542" t="s">
        <v>912</v>
      </c>
    </row>
    <row customHeight="1" ht="11.25">
      <c r="A321" s="5542" t="s">
        <v>2251</v>
      </c>
      <c r="B321" s="5542" t="s">
        <v>16</v>
      </c>
      <c r="C321" s="5542" t="s">
        <v>28</v>
      </c>
      <c r="D321" s="5542" t="s">
        <v>2380</v>
      </c>
      <c r="E321" s="5542" t="s">
        <v>2381</v>
      </c>
      <c r="F321" s="5542" t="s">
        <v>2312</v>
      </c>
      <c r="G321" s="5542" t="s">
        <v>28</v>
      </c>
      <c r="H321" s="5542" t="s">
        <v>28</v>
      </c>
      <c r="I321" s="5542" t="s">
        <v>912</v>
      </c>
    </row>
    <row customHeight="1" ht="11.25">
      <c r="A322" s="5542" t="s">
        <v>2251</v>
      </c>
      <c r="B322" s="5542" t="s">
        <v>16</v>
      </c>
      <c r="C322" s="5542" t="s">
        <v>2760</v>
      </c>
      <c r="D322" s="5542" t="s">
        <v>2761</v>
      </c>
      <c r="E322" s="5542" t="s">
        <v>2762</v>
      </c>
      <c r="F322" s="5542" t="s">
        <v>2369</v>
      </c>
      <c r="G322" s="5542" t="s">
        <v>2763</v>
      </c>
      <c r="H322" s="5542" t="s">
        <v>28</v>
      </c>
      <c r="I322" s="5542" t="s">
        <v>912</v>
      </c>
    </row>
    <row customHeight="1" ht="11.25">
      <c r="A323" s="5542" t="s">
        <v>2251</v>
      </c>
      <c r="B323" s="5542" t="s">
        <v>16</v>
      </c>
      <c r="C323" s="5542" t="s">
        <v>2878</v>
      </c>
      <c r="D323" s="5542" t="s">
        <v>2879</v>
      </c>
      <c r="E323" s="5542" t="s">
        <v>2880</v>
      </c>
      <c r="F323" s="5542" t="s">
        <v>2369</v>
      </c>
      <c r="G323" s="5542" t="s">
        <v>28</v>
      </c>
      <c r="H323" s="5542" t="s">
        <v>28</v>
      </c>
      <c r="I323" s="5542" t="s">
        <v>912</v>
      </c>
    </row>
    <row customHeight="1" ht="11.25">
      <c r="A324" s="5542" t="s">
        <v>2251</v>
      </c>
      <c r="B324" s="5542" t="s">
        <v>16</v>
      </c>
      <c r="C324" s="5542" t="s">
        <v>2764</v>
      </c>
      <c r="D324" s="5542" t="s">
        <v>2765</v>
      </c>
      <c r="E324" s="5542" t="s">
        <v>2766</v>
      </c>
      <c r="F324" s="5542" t="s">
        <v>2365</v>
      </c>
      <c r="G324" s="5542" t="s">
        <v>28</v>
      </c>
      <c r="H324" s="5542" t="s">
        <v>28</v>
      </c>
      <c r="I324" s="5542" t="s">
        <v>912</v>
      </c>
    </row>
    <row customHeight="1" ht="11.25">
      <c r="A325" s="5542" t="s">
        <v>2251</v>
      </c>
      <c r="B325" s="5542" t="s">
        <v>16</v>
      </c>
      <c r="C325" s="5542" t="s">
        <v>2767</v>
      </c>
      <c r="D325" s="5542" t="s">
        <v>2768</v>
      </c>
      <c r="E325" s="5542" t="s">
        <v>2769</v>
      </c>
      <c r="F325" s="5542" t="s">
        <v>2285</v>
      </c>
      <c r="G325" s="5542" t="s">
        <v>28</v>
      </c>
      <c r="H325" s="5542" t="s">
        <v>28</v>
      </c>
      <c r="I325" s="5542" t="s">
        <v>912</v>
      </c>
    </row>
    <row customHeight="1" ht="11.25">
      <c r="A326" s="5542" t="s">
        <v>2251</v>
      </c>
      <c r="B326" s="5542" t="s">
        <v>16</v>
      </c>
      <c r="C326" s="5542" t="s">
        <v>2389</v>
      </c>
      <c r="D326" s="5542" t="s">
        <v>2390</v>
      </c>
      <c r="E326" s="5542" t="s">
        <v>2391</v>
      </c>
      <c r="F326" s="5542" t="s">
        <v>2392</v>
      </c>
      <c r="G326" s="5542" t="s">
        <v>28</v>
      </c>
      <c r="H326" s="5542" t="s">
        <v>28</v>
      </c>
      <c r="I326" s="5542" t="s">
        <v>912</v>
      </c>
    </row>
    <row customHeight="1" ht="11.25">
      <c r="A327" s="5542" t="s">
        <v>2251</v>
      </c>
      <c r="B327" s="5542" t="s">
        <v>16</v>
      </c>
      <c r="C327" s="5542" t="s">
        <v>2393</v>
      </c>
      <c r="D327" s="5542" t="s">
        <v>2394</v>
      </c>
      <c r="E327" s="5542" t="s">
        <v>2395</v>
      </c>
      <c r="F327" s="5542" t="s">
        <v>2396</v>
      </c>
      <c r="G327" s="5542" t="s">
        <v>28</v>
      </c>
      <c r="H327" s="5542" t="s">
        <v>28</v>
      </c>
      <c r="I327" s="5542" t="s">
        <v>912</v>
      </c>
    </row>
    <row customHeight="1" ht="11.25">
      <c r="A328" s="5542" t="s">
        <v>2251</v>
      </c>
      <c r="B328" s="5542" t="s">
        <v>16</v>
      </c>
      <c r="C328" s="5542" t="s">
        <v>2770</v>
      </c>
      <c r="D328" s="5542" t="s">
        <v>2771</v>
      </c>
      <c r="E328" s="5542" t="s">
        <v>2772</v>
      </c>
      <c r="F328" s="5542" t="s">
        <v>2285</v>
      </c>
      <c r="G328" s="5542" t="s">
        <v>2773</v>
      </c>
      <c r="H328" s="5542" t="s">
        <v>28</v>
      </c>
      <c r="I328" s="5542" t="s">
        <v>912</v>
      </c>
    </row>
    <row customHeight="1" ht="11.25">
      <c r="A329" s="5542" t="s">
        <v>2251</v>
      </c>
      <c r="B329" s="5542" t="s">
        <v>16</v>
      </c>
      <c r="C329" s="5542" t="s">
        <v>2774</v>
      </c>
      <c r="D329" s="5542" t="s">
        <v>2775</v>
      </c>
      <c r="E329" s="5542" t="s">
        <v>2776</v>
      </c>
      <c r="F329" s="5542" t="s">
        <v>2369</v>
      </c>
      <c r="G329" s="5542" t="s">
        <v>2777</v>
      </c>
      <c r="H329" s="5542" t="s">
        <v>28</v>
      </c>
      <c r="I329" s="5542" t="s">
        <v>912</v>
      </c>
    </row>
    <row customHeight="1" ht="11.25">
      <c r="A330" s="5542" t="s">
        <v>2251</v>
      </c>
      <c r="B330" s="5542" t="s">
        <v>16</v>
      </c>
      <c r="C330" s="5542" t="s">
        <v>2401</v>
      </c>
      <c r="D330" s="5542" t="s">
        <v>2402</v>
      </c>
      <c r="E330" s="5542" t="s">
        <v>2403</v>
      </c>
      <c r="F330" s="5542" t="s">
        <v>2404</v>
      </c>
      <c r="G330" s="5542" t="s">
        <v>28</v>
      </c>
      <c r="H330" s="5542" t="s">
        <v>28</v>
      </c>
      <c r="I330" s="5542" t="s">
        <v>912</v>
      </c>
    </row>
    <row customHeight="1" ht="11.25">
      <c r="A331" s="5542" t="s">
        <v>2251</v>
      </c>
      <c r="B331" s="5542" t="s">
        <v>16</v>
      </c>
      <c r="C331" s="5542" t="s">
        <v>2778</v>
      </c>
      <c r="D331" s="5542" t="s">
        <v>2779</v>
      </c>
      <c r="E331" s="5542" t="s">
        <v>2780</v>
      </c>
      <c r="F331" s="5542" t="s">
        <v>2285</v>
      </c>
      <c r="G331" s="5542" t="s">
        <v>28</v>
      </c>
      <c r="H331" s="5542" t="s">
        <v>28</v>
      </c>
      <c r="I331" s="5542" t="s">
        <v>912</v>
      </c>
    </row>
    <row customHeight="1" ht="11.25">
      <c r="A332" s="5542" t="s">
        <v>2251</v>
      </c>
      <c r="B332" s="5542" t="s">
        <v>16</v>
      </c>
      <c r="C332" s="5542" t="s">
        <v>2416</v>
      </c>
      <c r="D332" s="5542" t="s">
        <v>2417</v>
      </c>
      <c r="E332" s="5542" t="s">
        <v>2418</v>
      </c>
      <c r="F332" s="5542" t="s">
        <v>2285</v>
      </c>
      <c r="G332" s="5542" t="s">
        <v>28</v>
      </c>
      <c r="H332" s="5542" t="s">
        <v>28</v>
      </c>
      <c r="I332" s="5542" t="s">
        <v>912</v>
      </c>
    </row>
    <row customHeight="1" ht="11.25">
      <c r="A333" s="5542" t="s">
        <v>2251</v>
      </c>
      <c r="B333" s="5542" t="s">
        <v>16</v>
      </c>
      <c r="C333" s="5542" t="s">
        <v>2429</v>
      </c>
      <c r="D333" s="5542" t="s">
        <v>2430</v>
      </c>
      <c r="E333" s="5542" t="s">
        <v>2431</v>
      </c>
      <c r="F333" s="5542" t="s">
        <v>2408</v>
      </c>
      <c r="G333" s="5542" t="s">
        <v>28</v>
      </c>
      <c r="H333" s="5542" t="s">
        <v>28</v>
      </c>
      <c r="I333" s="5542" t="s">
        <v>912</v>
      </c>
    </row>
    <row customHeight="1" ht="11.25">
      <c r="A334" s="5542" t="s">
        <v>2251</v>
      </c>
      <c r="B334" s="5542" t="s">
        <v>16</v>
      </c>
      <c r="C334" s="5542" t="s">
        <v>2436</v>
      </c>
      <c r="D334" s="5542" t="s">
        <v>2437</v>
      </c>
      <c r="E334" s="5542" t="s">
        <v>2438</v>
      </c>
      <c r="F334" s="5542" t="s">
        <v>2439</v>
      </c>
      <c r="G334" s="5542" t="s">
        <v>28</v>
      </c>
      <c r="H334" s="5542" t="s">
        <v>28</v>
      </c>
      <c r="I334" s="5542" t="s">
        <v>912</v>
      </c>
    </row>
    <row customHeight="1" ht="11.25">
      <c r="A335" s="5542" t="s">
        <v>2251</v>
      </c>
      <c r="B335" s="5542" t="s">
        <v>16</v>
      </c>
      <c r="C335" s="5542" t="s">
        <v>2440</v>
      </c>
      <c r="D335" s="5542" t="s">
        <v>2441</v>
      </c>
      <c r="E335" s="5542" t="s">
        <v>2442</v>
      </c>
      <c r="F335" s="5542" t="s">
        <v>2365</v>
      </c>
      <c r="G335" s="5542" t="s">
        <v>28</v>
      </c>
      <c r="H335" s="5542" t="s">
        <v>28</v>
      </c>
      <c r="I335" s="5542" t="s">
        <v>912</v>
      </c>
    </row>
    <row customHeight="1" ht="11.25">
      <c r="A336" s="5542" t="s">
        <v>2251</v>
      </c>
      <c r="B336" s="5542" t="s">
        <v>16</v>
      </c>
      <c r="C336" s="5542" t="s">
        <v>2446</v>
      </c>
      <c r="D336" s="5542" t="s">
        <v>2447</v>
      </c>
      <c r="E336" s="5542" t="s">
        <v>2448</v>
      </c>
      <c r="F336" s="5542" t="s">
        <v>51</v>
      </c>
      <c r="G336" s="5542" t="s">
        <v>28</v>
      </c>
      <c r="H336" s="5542" t="s">
        <v>28</v>
      </c>
      <c r="I336" s="5542" t="s">
        <v>912</v>
      </c>
    </row>
    <row customHeight="1" ht="11.25">
      <c r="A337" s="5542" t="s">
        <v>2251</v>
      </c>
      <c r="B337" s="5542" t="s">
        <v>16</v>
      </c>
      <c r="C337" s="5542" t="s">
        <v>2449</v>
      </c>
      <c r="D337" s="5542" t="s">
        <v>2450</v>
      </c>
      <c r="E337" s="5542" t="s">
        <v>2451</v>
      </c>
      <c r="F337" s="5542" t="s">
        <v>2316</v>
      </c>
      <c r="G337" s="5542" t="s">
        <v>2452</v>
      </c>
      <c r="H337" s="5542" t="s">
        <v>28</v>
      </c>
      <c r="I337" s="5542" t="s">
        <v>912</v>
      </c>
    </row>
    <row customHeight="1" ht="11.25">
      <c r="A338" s="5542" t="s">
        <v>2251</v>
      </c>
      <c r="B338" s="5542" t="s">
        <v>16</v>
      </c>
      <c r="C338" s="5542" t="s">
        <v>2453</v>
      </c>
      <c r="D338" s="5542" t="s">
        <v>2454</v>
      </c>
      <c r="E338" s="5542" t="s">
        <v>2455</v>
      </c>
      <c r="F338" s="5542" t="s">
        <v>2316</v>
      </c>
      <c r="G338" s="5542" t="s">
        <v>28</v>
      </c>
      <c r="H338" s="5542" t="s">
        <v>28</v>
      </c>
      <c r="I338" s="5542" t="s">
        <v>912</v>
      </c>
    </row>
    <row customHeight="1" ht="11.25">
      <c r="A339" s="5542" t="s">
        <v>2251</v>
      </c>
      <c r="B339" s="5542" t="s">
        <v>16</v>
      </c>
      <c r="C339" s="5542" t="s">
        <v>2459</v>
      </c>
      <c r="D339" s="5542" t="s">
        <v>2460</v>
      </c>
      <c r="E339" s="5542" t="s">
        <v>2461</v>
      </c>
      <c r="F339" s="5542" t="s">
        <v>2369</v>
      </c>
      <c r="G339" s="5542" t="s">
        <v>28</v>
      </c>
      <c r="H339" s="5542" t="s">
        <v>28</v>
      </c>
      <c r="I339" s="5542" t="s">
        <v>912</v>
      </c>
    </row>
    <row customHeight="1" ht="11.25">
      <c r="A340" s="5542" t="s">
        <v>2251</v>
      </c>
      <c r="B340" s="5542" t="s">
        <v>16</v>
      </c>
      <c r="C340" s="5542" t="s">
        <v>2465</v>
      </c>
      <c r="D340" s="5542" t="s">
        <v>2466</v>
      </c>
      <c r="E340" s="5542" t="s">
        <v>2467</v>
      </c>
      <c r="F340" s="5542" t="s">
        <v>2281</v>
      </c>
      <c r="G340" s="5542" t="s">
        <v>28</v>
      </c>
      <c r="H340" s="5542" t="s">
        <v>28</v>
      </c>
      <c r="I340" s="5542" t="s">
        <v>912</v>
      </c>
    </row>
    <row customHeight="1" ht="11.25">
      <c r="A341" s="5542" t="s">
        <v>2251</v>
      </c>
      <c r="B341" s="5542" t="s">
        <v>16</v>
      </c>
      <c r="C341" s="5542" t="s">
        <v>2468</v>
      </c>
      <c r="D341" s="5542" t="s">
        <v>2469</v>
      </c>
      <c r="E341" s="5542" t="s">
        <v>2470</v>
      </c>
      <c r="F341" s="5542" t="s">
        <v>2277</v>
      </c>
      <c r="G341" s="5542" t="s">
        <v>28</v>
      </c>
      <c r="H341" s="5542" t="s">
        <v>28</v>
      </c>
      <c r="I341" s="5542" t="s">
        <v>912</v>
      </c>
    </row>
    <row customHeight="1" ht="11.25">
      <c r="A342" s="5542" t="s">
        <v>2251</v>
      </c>
      <c r="B342" s="5542" t="s">
        <v>16</v>
      </c>
      <c r="C342" s="5542" t="s">
        <v>2784</v>
      </c>
      <c r="D342" s="5542" t="s">
        <v>2785</v>
      </c>
      <c r="E342" s="5542" t="s">
        <v>2786</v>
      </c>
      <c r="F342" s="5542" t="s">
        <v>51</v>
      </c>
      <c r="G342" s="5542" t="s">
        <v>2787</v>
      </c>
      <c r="H342" s="5542" t="s">
        <v>28</v>
      </c>
      <c r="I342" s="5542" t="s">
        <v>912</v>
      </c>
    </row>
    <row customHeight="1" ht="11.25">
      <c r="A343" s="5542" t="s">
        <v>2251</v>
      </c>
      <c r="B343" s="5542" t="s">
        <v>16</v>
      </c>
      <c r="C343" s="5542" t="s">
        <v>2474</v>
      </c>
      <c r="D343" s="5542" t="s">
        <v>2475</v>
      </c>
      <c r="E343" s="5542" t="s">
        <v>2476</v>
      </c>
      <c r="F343" s="5542" t="s">
        <v>2369</v>
      </c>
      <c r="G343" s="5542" t="s">
        <v>28</v>
      </c>
      <c r="H343" s="5542" t="s">
        <v>28</v>
      </c>
      <c r="I343" s="5542" t="s">
        <v>912</v>
      </c>
    </row>
    <row customHeight="1" ht="11.25">
      <c r="A344" s="5542" t="s">
        <v>2251</v>
      </c>
      <c r="B344" s="5542" t="s">
        <v>16</v>
      </c>
      <c r="C344" s="5542" t="s">
        <v>2881</v>
      </c>
      <c r="D344" s="5542" t="s">
        <v>2882</v>
      </c>
      <c r="E344" s="5542" t="s">
        <v>2883</v>
      </c>
      <c r="F344" s="5542" t="s">
        <v>2316</v>
      </c>
      <c r="G344" s="5542" t="s">
        <v>2884</v>
      </c>
      <c r="H344" s="5542" t="s">
        <v>28</v>
      </c>
      <c r="I344" s="5542" t="s">
        <v>912</v>
      </c>
    </row>
    <row customHeight="1" ht="11.25">
      <c r="A345" s="5542" t="s">
        <v>2251</v>
      </c>
      <c r="B345" s="5542" t="s">
        <v>16</v>
      </c>
      <c r="C345" s="5542" t="s">
        <v>2788</v>
      </c>
      <c r="D345" s="5542" t="s">
        <v>2789</v>
      </c>
      <c r="E345" s="5542" t="s">
        <v>2790</v>
      </c>
      <c r="F345" s="5542" t="s">
        <v>2358</v>
      </c>
      <c r="G345" s="5542" t="s">
        <v>28</v>
      </c>
      <c r="H345" s="5542" t="s">
        <v>28</v>
      </c>
      <c r="I345" s="5542" t="s">
        <v>912</v>
      </c>
    </row>
    <row customHeight="1" ht="11.25">
      <c r="A346" s="5542" t="s">
        <v>2251</v>
      </c>
      <c r="B346" s="5542" t="s">
        <v>16</v>
      </c>
      <c r="C346" s="5542" t="s">
        <v>2885</v>
      </c>
      <c r="D346" s="5542" t="s">
        <v>2886</v>
      </c>
      <c r="E346" s="5542" t="s">
        <v>2887</v>
      </c>
      <c r="F346" s="5542" t="s">
        <v>2316</v>
      </c>
      <c r="G346" s="5542" t="s">
        <v>2797</v>
      </c>
      <c r="H346" s="5542" t="s">
        <v>28</v>
      </c>
      <c r="I346" s="5542" t="s">
        <v>912</v>
      </c>
    </row>
    <row customHeight="1" ht="11.25">
      <c r="A347" s="5542" t="s">
        <v>2251</v>
      </c>
      <c r="B347" s="5542" t="s">
        <v>16</v>
      </c>
      <c r="C347" s="5542" t="s">
        <v>2794</v>
      </c>
      <c r="D347" s="5542" t="s">
        <v>2795</v>
      </c>
      <c r="E347" s="5542" t="s">
        <v>2796</v>
      </c>
      <c r="F347" s="5542" t="s">
        <v>51</v>
      </c>
      <c r="G347" s="5542" t="s">
        <v>2797</v>
      </c>
      <c r="H347" s="5542" t="s">
        <v>28</v>
      </c>
      <c r="I347" s="5542" t="s">
        <v>912</v>
      </c>
    </row>
    <row customHeight="1" ht="11.25">
      <c r="A348" s="5542" t="s">
        <v>2251</v>
      </c>
      <c r="B348" s="5542" t="s">
        <v>16</v>
      </c>
      <c r="C348" s="5542" t="s">
        <v>2888</v>
      </c>
      <c r="D348" s="5542" t="s">
        <v>2889</v>
      </c>
      <c r="E348" s="5542" t="s">
        <v>2890</v>
      </c>
      <c r="F348" s="5542" t="s">
        <v>2316</v>
      </c>
      <c r="G348" s="5542" t="s">
        <v>2836</v>
      </c>
      <c r="H348" s="5542" t="s">
        <v>28</v>
      </c>
      <c r="I348" s="5542" t="s">
        <v>912</v>
      </c>
    </row>
    <row customHeight="1" ht="11.25">
      <c r="A349" s="5542" t="s">
        <v>2251</v>
      </c>
      <c r="B349" s="5542" t="s">
        <v>16</v>
      </c>
      <c r="C349" s="5542" t="s">
        <v>2798</v>
      </c>
      <c r="D349" s="5542" t="s">
        <v>2799</v>
      </c>
      <c r="E349" s="5542" t="s">
        <v>2800</v>
      </c>
      <c r="F349" s="5542" t="s">
        <v>2333</v>
      </c>
      <c r="G349" s="5542" t="s">
        <v>2801</v>
      </c>
      <c r="H349" s="5542" t="s">
        <v>28</v>
      </c>
      <c r="I349" s="5542" t="s">
        <v>912</v>
      </c>
    </row>
    <row customHeight="1" ht="11.25">
      <c r="A350" s="5542" t="s">
        <v>2251</v>
      </c>
      <c r="B350" s="5542" t="s">
        <v>16</v>
      </c>
      <c r="C350" s="5542" t="s">
        <v>2513</v>
      </c>
      <c r="D350" s="5542" t="s">
        <v>2514</v>
      </c>
      <c r="E350" s="5542" t="s">
        <v>2515</v>
      </c>
      <c r="F350" s="5542" t="s">
        <v>2369</v>
      </c>
      <c r="G350" s="5542" t="s">
        <v>2516</v>
      </c>
      <c r="H350" s="5542" t="s">
        <v>28</v>
      </c>
      <c r="I350" s="5542" t="s">
        <v>912</v>
      </c>
    </row>
    <row customHeight="1" ht="11.25">
      <c r="A351" s="5542" t="s">
        <v>2251</v>
      </c>
      <c r="B351" s="5542" t="s">
        <v>16</v>
      </c>
      <c r="C351" s="5542" t="s">
        <v>2891</v>
      </c>
      <c r="D351" s="5542" t="s">
        <v>2892</v>
      </c>
      <c r="E351" s="5542" t="s">
        <v>2893</v>
      </c>
      <c r="F351" s="5542" t="s">
        <v>2404</v>
      </c>
      <c r="G351" s="5542" t="s">
        <v>28</v>
      </c>
      <c r="H351" s="5542" t="s">
        <v>28</v>
      </c>
      <c r="I351" s="5542" t="s">
        <v>912</v>
      </c>
    </row>
    <row customHeight="1" ht="11.25">
      <c r="A352" s="5542" t="s">
        <v>2251</v>
      </c>
      <c r="B352" s="5542" t="s">
        <v>16</v>
      </c>
      <c r="C352" s="5542" t="s">
        <v>2802</v>
      </c>
      <c r="D352" s="5542" t="s">
        <v>2803</v>
      </c>
      <c r="E352" s="5542" t="s">
        <v>2804</v>
      </c>
      <c r="F352" s="5542" t="s">
        <v>2333</v>
      </c>
      <c r="G352" s="5542" t="s">
        <v>28</v>
      </c>
      <c r="H352" s="5542" t="s">
        <v>28</v>
      </c>
      <c r="I352" s="5542" t="s">
        <v>912</v>
      </c>
    </row>
    <row customHeight="1" ht="11.25">
      <c r="A353" s="5542" t="s">
        <v>2251</v>
      </c>
      <c r="B353" s="5542" t="s">
        <v>16</v>
      </c>
      <c r="C353" s="5542" t="s">
        <v>2533</v>
      </c>
      <c r="D353" s="5542" t="s">
        <v>2534</v>
      </c>
      <c r="E353" s="5542" t="s">
        <v>2535</v>
      </c>
      <c r="F353" s="5542" t="s">
        <v>2369</v>
      </c>
      <c r="G353" s="5542" t="s">
        <v>28</v>
      </c>
      <c r="H353" s="5542" t="s">
        <v>28</v>
      </c>
      <c r="I353" s="5542" t="s">
        <v>912</v>
      </c>
    </row>
    <row customHeight="1" ht="11.25">
      <c r="A354" s="5542" t="s">
        <v>2251</v>
      </c>
      <c r="B354" s="5542" t="s">
        <v>16</v>
      </c>
      <c r="C354" s="5542" t="s">
        <v>2894</v>
      </c>
      <c r="D354" s="5542" t="s">
        <v>2895</v>
      </c>
      <c r="E354" s="5542" t="s">
        <v>2896</v>
      </c>
      <c r="F354" s="5542" t="s">
        <v>2312</v>
      </c>
      <c r="G354" s="5542" t="s">
        <v>2897</v>
      </c>
      <c r="H354" s="5542" t="s">
        <v>28</v>
      </c>
      <c r="I354" s="5542" t="s">
        <v>912</v>
      </c>
    </row>
    <row customHeight="1" ht="11.25">
      <c r="A355" s="5542" t="s">
        <v>2251</v>
      </c>
      <c r="B355" s="5542" t="s">
        <v>16</v>
      </c>
      <c r="C355" s="5542" t="s">
        <v>2898</v>
      </c>
      <c r="D355" s="5542" t="s">
        <v>2548</v>
      </c>
      <c r="E355" s="5542" t="s">
        <v>2899</v>
      </c>
      <c r="F355" s="5542" t="s">
        <v>2369</v>
      </c>
      <c r="G355" s="5542" t="s">
        <v>2900</v>
      </c>
      <c r="H355" s="5542" t="s">
        <v>28</v>
      </c>
      <c r="I355" s="5542" t="s">
        <v>912</v>
      </c>
    </row>
    <row customHeight="1" ht="11.25">
      <c r="A356" s="5542" t="s">
        <v>2251</v>
      </c>
      <c r="B356" s="5542" t="s">
        <v>16</v>
      </c>
      <c r="C356" s="5542" t="s">
        <v>2547</v>
      </c>
      <c r="D356" s="5542" t="s">
        <v>2548</v>
      </c>
      <c r="E356" s="5542" t="s">
        <v>2549</v>
      </c>
      <c r="F356" s="5542" t="s">
        <v>2369</v>
      </c>
      <c r="G356" s="5542" t="s">
        <v>2550</v>
      </c>
      <c r="H356" s="5542" t="s">
        <v>28</v>
      </c>
      <c r="I356" s="5542" t="s">
        <v>912</v>
      </c>
    </row>
    <row customHeight="1" ht="11.25">
      <c r="A357" s="5542" t="s">
        <v>2251</v>
      </c>
      <c r="B357" s="5542" t="s">
        <v>16</v>
      </c>
      <c r="C357" s="5542" t="s">
        <v>2554</v>
      </c>
      <c r="D357" s="5542" t="s">
        <v>2555</v>
      </c>
      <c r="E357" s="5542" t="s">
        <v>2556</v>
      </c>
      <c r="F357" s="5542" t="s">
        <v>2557</v>
      </c>
      <c r="G357" s="5542" t="s">
        <v>28</v>
      </c>
      <c r="H357" s="5542" t="s">
        <v>28</v>
      </c>
      <c r="I357" s="5542" t="s">
        <v>912</v>
      </c>
    </row>
    <row customHeight="1" ht="11.25">
      <c r="A358" s="5542" t="s">
        <v>2251</v>
      </c>
      <c r="B358" s="5542" t="s">
        <v>16</v>
      </c>
      <c r="C358" s="5542" t="s">
        <v>2809</v>
      </c>
      <c r="D358" s="5542" t="s">
        <v>2810</v>
      </c>
      <c r="E358" s="5542" t="s">
        <v>2811</v>
      </c>
      <c r="F358" s="5542" t="s">
        <v>2269</v>
      </c>
      <c r="G358" s="5542" t="s">
        <v>28</v>
      </c>
      <c r="H358" s="5542" t="s">
        <v>28</v>
      </c>
      <c r="I358" s="5542" t="s">
        <v>912</v>
      </c>
    </row>
    <row customHeight="1" ht="11.25">
      <c r="A359" s="5542" t="s">
        <v>2251</v>
      </c>
      <c r="B359" s="5542" t="s">
        <v>16</v>
      </c>
      <c r="C359" s="5542" t="s">
        <v>2582</v>
      </c>
      <c r="D359" s="5542" t="s">
        <v>2583</v>
      </c>
      <c r="E359" s="5542" t="s">
        <v>2584</v>
      </c>
      <c r="F359" s="5542" t="s">
        <v>2365</v>
      </c>
      <c r="G359" s="5542" t="s">
        <v>28</v>
      </c>
      <c r="H359" s="5542" t="s">
        <v>28</v>
      </c>
      <c r="I359" s="5542" t="s">
        <v>912</v>
      </c>
    </row>
    <row customHeight="1" ht="11.25">
      <c r="A360" s="5542" t="s">
        <v>2251</v>
      </c>
      <c r="B360" s="5542" t="s">
        <v>16</v>
      </c>
      <c r="C360" s="5542" t="s">
        <v>2818</v>
      </c>
      <c r="D360" s="5542" t="s">
        <v>2819</v>
      </c>
      <c r="E360" s="5542" t="s">
        <v>2820</v>
      </c>
      <c r="F360" s="5542" t="s">
        <v>2316</v>
      </c>
      <c r="G360" s="5542" t="s">
        <v>2821</v>
      </c>
      <c r="H360" s="5542" t="s">
        <v>28</v>
      </c>
      <c r="I360" s="5542" t="s">
        <v>912</v>
      </c>
    </row>
    <row customHeight="1" ht="11.25">
      <c r="A361" s="5542" t="s">
        <v>2251</v>
      </c>
      <c r="B361" s="5542" t="s">
        <v>16</v>
      </c>
      <c r="C361" s="5542" t="s">
        <v>2600</v>
      </c>
      <c r="D361" s="5542" t="s">
        <v>2601</v>
      </c>
      <c r="E361" s="5542" t="s">
        <v>2602</v>
      </c>
      <c r="F361" s="5542" t="s">
        <v>2369</v>
      </c>
      <c r="G361" s="5542" t="s">
        <v>2603</v>
      </c>
      <c r="H361" s="5542" t="s">
        <v>28</v>
      </c>
      <c r="I361" s="5542" t="s">
        <v>912</v>
      </c>
    </row>
    <row customHeight="1" ht="11.25">
      <c r="A362" s="5542" t="s">
        <v>2251</v>
      </c>
      <c r="B362" s="5542" t="s">
        <v>16</v>
      </c>
      <c r="C362" s="5542" t="s">
        <v>2604</v>
      </c>
      <c r="D362" s="5542" t="s">
        <v>2605</v>
      </c>
      <c r="E362" s="5542" t="s">
        <v>2606</v>
      </c>
      <c r="F362" s="5542" t="s">
        <v>2369</v>
      </c>
      <c r="G362" s="5542" t="s">
        <v>2607</v>
      </c>
      <c r="H362" s="5542" t="s">
        <v>28</v>
      </c>
      <c r="I362" s="5542" t="s">
        <v>912</v>
      </c>
    </row>
    <row customHeight="1" ht="11.25">
      <c r="A363" s="5542" t="s">
        <v>2251</v>
      </c>
      <c r="B363" s="5542" t="s">
        <v>16</v>
      </c>
      <c r="C363" s="5542" t="s">
        <v>2822</v>
      </c>
      <c r="D363" s="5542" t="s">
        <v>2823</v>
      </c>
      <c r="E363" s="5542" t="s">
        <v>2824</v>
      </c>
      <c r="F363" s="5542" t="s">
        <v>2825</v>
      </c>
      <c r="G363" s="5542" t="s">
        <v>28</v>
      </c>
      <c r="H363" s="5542" t="s">
        <v>28</v>
      </c>
      <c r="I363" s="5542" t="s">
        <v>912</v>
      </c>
    </row>
    <row customHeight="1" ht="11.25">
      <c r="A364" s="5542" t="s">
        <v>2251</v>
      </c>
      <c r="B364" s="5542" t="s">
        <v>16</v>
      </c>
      <c r="C364" s="5542" t="s">
        <v>2826</v>
      </c>
      <c r="D364" s="5542" t="s">
        <v>2827</v>
      </c>
      <c r="E364" s="5542" t="s">
        <v>2828</v>
      </c>
      <c r="F364" s="5542" t="s">
        <v>2408</v>
      </c>
      <c r="G364" s="5542" t="s">
        <v>2829</v>
      </c>
      <c r="H364" s="5542" t="s">
        <v>28</v>
      </c>
      <c r="I364" s="5542" t="s">
        <v>912</v>
      </c>
    </row>
    <row customHeight="1" ht="11.25">
      <c r="A365" s="5542" t="s">
        <v>2251</v>
      </c>
      <c r="B365" s="5542" t="s">
        <v>16</v>
      </c>
      <c r="C365" s="5542" t="s">
        <v>2630</v>
      </c>
      <c r="D365" s="5542" t="s">
        <v>2631</v>
      </c>
      <c r="E365" s="5542" t="s">
        <v>2632</v>
      </c>
      <c r="F365" s="5542" t="s">
        <v>2316</v>
      </c>
      <c r="G365" s="5542" t="s">
        <v>28</v>
      </c>
      <c r="H365" s="5542" t="s">
        <v>28</v>
      </c>
      <c r="I365" s="5542" t="s">
        <v>912</v>
      </c>
    </row>
    <row customHeight="1" ht="11.25">
      <c r="A366" s="5542" t="s">
        <v>2251</v>
      </c>
      <c r="B366" s="5542" t="s">
        <v>16</v>
      </c>
      <c r="C366" s="5542" t="s">
        <v>2633</v>
      </c>
      <c r="D366" s="5542" t="s">
        <v>2634</v>
      </c>
      <c r="E366" s="5542" t="s">
        <v>2635</v>
      </c>
      <c r="F366" s="5542" t="s">
        <v>2408</v>
      </c>
      <c r="G366" s="5542" t="s">
        <v>2636</v>
      </c>
      <c r="H366" s="5542" t="s">
        <v>28</v>
      </c>
      <c r="I366" s="5542" t="s">
        <v>912</v>
      </c>
    </row>
    <row customHeight="1" ht="11.25">
      <c r="A367" s="5542" t="s">
        <v>2251</v>
      </c>
      <c r="B367" s="5542" t="s">
        <v>16</v>
      </c>
      <c r="C367" s="5542" t="s">
        <v>2648</v>
      </c>
      <c r="D367" s="5542" t="s">
        <v>2649</v>
      </c>
      <c r="E367" s="5542" t="s">
        <v>2650</v>
      </c>
      <c r="F367" s="5542" t="s">
        <v>51</v>
      </c>
      <c r="G367" s="5542" t="s">
        <v>28</v>
      </c>
      <c r="H367" s="5542" t="s">
        <v>28</v>
      </c>
      <c r="I367" s="5542" t="s">
        <v>912</v>
      </c>
    </row>
    <row customHeight="1" ht="11.25">
      <c r="A368" s="5542" t="s">
        <v>2251</v>
      </c>
      <c r="B368" s="5542" t="s">
        <v>16</v>
      </c>
      <c r="C368" s="5542" t="s">
        <v>2830</v>
      </c>
      <c r="D368" s="5542" t="s">
        <v>2831</v>
      </c>
      <c r="E368" s="5542" t="s">
        <v>2832</v>
      </c>
      <c r="F368" s="5542" t="s">
        <v>2369</v>
      </c>
      <c r="G368" s="5542" t="s">
        <v>28</v>
      </c>
      <c r="H368" s="5542" t="s">
        <v>28</v>
      </c>
      <c r="I368" s="5542" t="s">
        <v>912</v>
      </c>
    </row>
    <row customHeight="1" ht="11.25">
      <c r="A369" s="5542" t="s">
        <v>2251</v>
      </c>
      <c r="B369" s="5542" t="s">
        <v>16</v>
      </c>
      <c r="C369" s="5542" t="s">
        <v>2837</v>
      </c>
      <c r="D369" s="5542" t="s">
        <v>2838</v>
      </c>
      <c r="E369" s="5542" t="s">
        <v>2839</v>
      </c>
      <c r="F369" s="5542" t="s">
        <v>51</v>
      </c>
      <c r="G369" s="5542" t="s">
        <v>2840</v>
      </c>
      <c r="H369" s="5542" t="s">
        <v>28</v>
      </c>
      <c r="I369" s="5542" t="s">
        <v>912</v>
      </c>
    </row>
    <row customHeight="1" ht="11.25">
      <c r="A370" s="5542" t="s">
        <v>2251</v>
      </c>
      <c r="B370" s="5542" t="s">
        <v>16</v>
      </c>
      <c r="C370" s="5542" t="s">
        <v>2663</v>
      </c>
      <c r="D370" s="5542" t="s">
        <v>2664</v>
      </c>
      <c r="E370" s="5542" t="s">
        <v>2665</v>
      </c>
      <c r="F370" s="5542" t="s">
        <v>2408</v>
      </c>
      <c r="G370" s="5542" t="s">
        <v>28</v>
      </c>
      <c r="H370" s="5542" t="s">
        <v>28</v>
      </c>
      <c r="I370" s="5542" t="s">
        <v>912</v>
      </c>
    </row>
    <row customHeight="1" ht="11.25">
      <c r="A371" s="5542" t="s">
        <v>2251</v>
      </c>
      <c r="B371" s="5542" t="s">
        <v>16</v>
      </c>
      <c r="C371" s="5542" t="s">
        <v>2901</v>
      </c>
      <c r="D371" s="5542" t="s">
        <v>2902</v>
      </c>
      <c r="E371" s="5542" t="s">
        <v>2903</v>
      </c>
      <c r="F371" s="5542" t="s">
        <v>2281</v>
      </c>
      <c r="G371" s="5542" t="s">
        <v>28</v>
      </c>
      <c r="H371" s="5542" t="s">
        <v>28</v>
      </c>
      <c r="I371" s="5542" t="s">
        <v>912</v>
      </c>
    </row>
    <row customHeight="1" ht="11.25">
      <c r="A372" s="5542" t="s">
        <v>2251</v>
      </c>
      <c r="B372" s="5542" t="s">
        <v>16</v>
      </c>
      <c r="C372" s="5542" t="s">
        <v>2669</v>
      </c>
      <c r="D372" s="5542" t="s">
        <v>2670</v>
      </c>
      <c r="E372" s="5542" t="s">
        <v>2671</v>
      </c>
      <c r="F372" s="5542" t="s">
        <v>2289</v>
      </c>
      <c r="G372" s="5542" t="s">
        <v>28</v>
      </c>
      <c r="H372" s="5542" t="s">
        <v>28</v>
      </c>
      <c r="I372" s="5542" t="s">
        <v>912</v>
      </c>
    </row>
    <row customHeight="1" ht="11.25">
      <c r="A373" s="5542" t="s">
        <v>2251</v>
      </c>
      <c r="B373" s="5542" t="s">
        <v>16</v>
      </c>
      <c r="C373" s="5542" t="s">
        <v>2672</v>
      </c>
      <c r="D373" s="5542" t="s">
        <v>2670</v>
      </c>
      <c r="E373" s="5542" t="s">
        <v>2671</v>
      </c>
      <c r="F373" s="5542" t="s">
        <v>2369</v>
      </c>
      <c r="G373" s="5542" t="s">
        <v>2673</v>
      </c>
      <c r="H373" s="5542" t="s">
        <v>28</v>
      </c>
      <c r="I373" s="5542" t="s">
        <v>912</v>
      </c>
    </row>
    <row customHeight="1" ht="11.25">
      <c r="A374" s="5542" t="s">
        <v>2251</v>
      </c>
      <c r="B374" s="5542" t="s">
        <v>16</v>
      </c>
      <c r="C374" s="5542" t="s">
        <v>2841</v>
      </c>
      <c r="D374" s="5542" t="s">
        <v>2842</v>
      </c>
      <c r="E374" s="5542" t="s">
        <v>2843</v>
      </c>
      <c r="F374" s="5542" t="s">
        <v>2844</v>
      </c>
      <c r="G374" s="5542" t="s">
        <v>2845</v>
      </c>
      <c r="H374" s="5542" t="s">
        <v>28</v>
      </c>
      <c r="I374" s="5542" t="s">
        <v>912</v>
      </c>
    </row>
    <row customHeight="1" ht="11.25">
      <c r="A375" s="5542" t="s">
        <v>2251</v>
      </c>
      <c r="B375" s="5542" t="s">
        <v>16</v>
      </c>
      <c r="C375" s="5542" t="s">
        <v>2849</v>
      </c>
      <c r="D375" s="5542" t="s">
        <v>2850</v>
      </c>
      <c r="E375" s="5542" t="s">
        <v>2851</v>
      </c>
      <c r="F375" s="5542" t="s">
        <v>2852</v>
      </c>
      <c r="G375" s="5542" t="s">
        <v>28</v>
      </c>
      <c r="H375" s="5542" t="s">
        <v>28</v>
      </c>
      <c r="I375" s="5542" t="s">
        <v>912</v>
      </c>
    </row>
    <row customHeight="1" ht="11.25">
      <c r="A376" s="5542" t="s">
        <v>2251</v>
      </c>
      <c r="B376" s="5542" t="s">
        <v>16</v>
      </c>
      <c r="C376" s="5542" t="s">
        <v>2678</v>
      </c>
      <c r="D376" s="5542" t="s">
        <v>2679</v>
      </c>
      <c r="E376" s="5542" t="s">
        <v>2680</v>
      </c>
      <c r="F376" s="5542" t="s">
        <v>2277</v>
      </c>
      <c r="G376" s="5542" t="s">
        <v>28</v>
      </c>
      <c r="H376" s="5542" t="s">
        <v>28</v>
      </c>
      <c r="I376" s="5542" t="s">
        <v>912</v>
      </c>
    </row>
    <row customHeight="1" ht="11.25">
      <c r="A377" s="5542" t="s">
        <v>2251</v>
      </c>
      <c r="B377" s="5542" t="s">
        <v>16</v>
      </c>
      <c r="C377" s="5542" t="s">
        <v>2684</v>
      </c>
      <c r="D377" s="5542" t="s">
        <v>2685</v>
      </c>
      <c r="E377" s="5542" t="s">
        <v>2686</v>
      </c>
      <c r="F377" s="5542" t="s">
        <v>2277</v>
      </c>
      <c r="G377" s="5542" t="s">
        <v>28</v>
      </c>
      <c r="H377" s="5542" t="s">
        <v>28</v>
      </c>
      <c r="I377" s="5542" t="s">
        <v>912</v>
      </c>
    </row>
    <row customHeight="1" ht="11.25">
      <c r="A378" s="5542" t="s">
        <v>2251</v>
      </c>
      <c r="B378" s="5542" t="s">
        <v>16</v>
      </c>
      <c r="C378" s="5542" t="s">
        <v>2853</v>
      </c>
      <c r="D378" s="5542" t="s">
        <v>2854</v>
      </c>
      <c r="E378" s="5542" t="s">
        <v>2855</v>
      </c>
      <c r="F378" s="5542" t="s">
        <v>2312</v>
      </c>
      <c r="G378" s="5542" t="s">
        <v>2856</v>
      </c>
      <c r="H378" s="5542" t="s">
        <v>28</v>
      </c>
      <c r="I378" s="5542" t="s">
        <v>912</v>
      </c>
    </row>
    <row customHeight="1" ht="11.25">
      <c r="A379" s="5542" t="s">
        <v>2251</v>
      </c>
      <c r="B379" s="5542" t="s">
        <v>16</v>
      </c>
      <c r="C379" s="5542" t="s">
        <v>2687</v>
      </c>
      <c r="D379" s="5542" t="s">
        <v>2688</v>
      </c>
      <c r="E379" s="5542" t="s">
        <v>2689</v>
      </c>
      <c r="F379" s="5542" t="s">
        <v>2281</v>
      </c>
      <c r="G379" s="5542" t="s">
        <v>28</v>
      </c>
      <c r="H379" s="5542" t="s">
        <v>28</v>
      </c>
      <c r="I379" s="5542" t="s">
        <v>912</v>
      </c>
    </row>
    <row customHeight="1" ht="11.25">
      <c r="A380" s="5542" t="s">
        <v>2251</v>
      </c>
      <c r="B380" s="5542" t="s">
        <v>16</v>
      </c>
      <c r="C380" s="5542" t="s">
        <v>2690</v>
      </c>
      <c r="D380" s="5542" t="s">
        <v>2688</v>
      </c>
      <c r="E380" s="5542" t="s">
        <v>2689</v>
      </c>
      <c r="F380" s="5542" t="s">
        <v>2691</v>
      </c>
      <c r="G380" s="5542" t="s">
        <v>28</v>
      </c>
      <c r="H380" s="5542" t="s">
        <v>28</v>
      </c>
      <c r="I380" s="5542" t="s">
        <v>912</v>
      </c>
    </row>
    <row customHeight="1" ht="11.25">
      <c r="A381" s="5542" t="s">
        <v>2251</v>
      </c>
      <c r="B381" s="5542" t="s">
        <v>16</v>
      </c>
      <c r="C381" s="5542" t="s">
        <v>2696</v>
      </c>
      <c r="D381" s="5542" t="s">
        <v>2697</v>
      </c>
      <c r="E381" s="5542" t="s">
        <v>2698</v>
      </c>
      <c r="F381" s="5542" t="s">
        <v>2699</v>
      </c>
      <c r="G381" s="5542" t="s">
        <v>28</v>
      </c>
      <c r="H381" s="5542" t="s">
        <v>28</v>
      </c>
      <c r="I381" s="5542" t="s">
        <v>912</v>
      </c>
    </row>
    <row customHeight="1" ht="11.25">
      <c r="A382" s="5542" t="s">
        <v>2251</v>
      </c>
      <c r="B382" s="5542" t="s">
        <v>16</v>
      </c>
      <c r="C382" s="5542" t="s">
        <v>2700</v>
      </c>
      <c r="D382" s="5542" t="s">
        <v>2701</v>
      </c>
      <c r="E382" s="5542" t="s">
        <v>2702</v>
      </c>
      <c r="F382" s="5542" t="s">
        <v>2312</v>
      </c>
      <c r="G382" s="5542" t="s">
        <v>28</v>
      </c>
      <c r="H382" s="5542" t="s">
        <v>28</v>
      </c>
      <c r="I382" s="5542" t="s">
        <v>912</v>
      </c>
    </row>
    <row customHeight="1" ht="11.25">
      <c r="A383" s="5542" t="s">
        <v>2251</v>
      </c>
      <c r="B383" s="5542" t="s">
        <v>16</v>
      </c>
      <c r="C383" s="5542" t="s">
        <v>2857</v>
      </c>
      <c r="D383" s="5542" t="s">
        <v>2858</v>
      </c>
      <c r="E383" s="5542" t="s">
        <v>2859</v>
      </c>
      <c r="F383" s="5542" t="s">
        <v>2289</v>
      </c>
      <c r="G383" s="5542" t="s">
        <v>28</v>
      </c>
      <c r="H383" s="5542" t="s">
        <v>28</v>
      </c>
      <c r="I383" s="5542" t="s">
        <v>912</v>
      </c>
    </row>
    <row customHeight="1" ht="11.25">
      <c r="A384" s="5542" t="s">
        <v>2251</v>
      </c>
      <c r="B384" s="5542" t="s">
        <v>16</v>
      </c>
      <c r="C384" s="5542" t="s">
        <v>2703</v>
      </c>
      <c r="D384" s="5542" t="s">
        <v>2704</v>
      </c>
      <c r="E384" s="5542" t="s">
        <v>2705</v>
      </c>
      <c r="F384" s="5542" t="s">
        <v>2706</v>
      </c>
      <c r="G384" s="5542" t="s">
        <v>28</v>
      </c>
      <c r="H384" s="5542" t="s">
        <v>28</v>
      </c>
      <c r="I384" s="5542" t="s">
        <v>912</v>
      </c>
    </row>
    <row customHeight="1" ht="11.25">
      <c r="A385" s="5542" t="s">
        <v>2251</v>
      </c>
      <c r="B385" s="5542" t="s">
        <v>16</v>
      </c>
      <c r="C385" s="5542" t="s">
        <v>2707</v>
      </c>
      <c r="D385" s="5542" t="s">
        <v>2708</v>
      </c>
      <c r="E385" s="5542" t="s">
        <v>2709</v>
      </c>
      <c r="F385" s="5542" t="s">
        <v>2710</v>
      </c>
      <c r="G385" s="5542" t="s">
        <v>28</v>
      </c>
      <c r="H385" s="5542" t="s">
        <v>28</v>
      </c>
      <c r="I385" s="5542" t="s">
        <v>912</v>
      </c>
    </row>
    <row customHeight="1" ht="11.25">
      <c r="A386" s="5542" t="s">
        <v>2251</v>
      </c>
      <c r="B386" s="5542" t="s">
        <v>16</v>
      </c>
      <c r="C386" s="5542" t="s">
        <v>2866</v>
      </c>
      <c r="D386" s="5542" t="s">
        <v>2867</v>
      </c>
      <c r="E386" s="5542" t="s">
        <v>2868</v>
      </c>
      <c r="F386" s="5542" t="s">
        <v>2408</v>
      </c>
      <c r="G386" s="5542" t="s">
        <v>28</v>
      </c>
      <c r="H386" s="5542" t="s">
        <v>28</v>
      </c>
      <c r="I386" s="5542" t="s">
        <v>912</v>
      </c>
    </row>
    <row customHeight="1" ht="11.25">
      <c r="A387" s="5542" t="s">
        <v>2251</v>
      </c>
      <c r="B387" s="5542" t="s">
        <v>16</v>
      </c>
      <c r="C387" s="5542" t="s">
        <v>2724</v>
      </c>
      <c r="D387" s="5542" t="s">
        <v>2725</v>
      </c>
      <c r="E387" s="5542" t="s">
        <v>2698</v>
      </c>
      <c r="F387" s="5542" t="s">
        <v>2726</v>
      </c>
      <c r="G387" s="5542" t="s">
        <v>2727</v>
      </c>
      <c r="H387" s="5542" t="s">
        <v>28</v>
      </c>
      <c r="I387" s="5542" t="s">
        <v>912</v>
      </c>
    </row>
    <row customHeight="1" ht="11.25">
      <c r="A388" s="5542" t="s">
        <v>2251</v>
      </c>
      <c r="B388" s="5542" t="s">
        <v>16</v>
      </c>
      <c r="C388" s="5542" t="s">
        <v>2732</v>
      </c>
      <c r="D388" s="5542" t="s">
        <v>2733</v>
      </c>
      <c r="E388" s="5542" t="s">
        <v>2734</v>
      </c>
      <c r="F388" s="5542" t="s">
        <v>2735</v>
      </c>
      <c r="G388" s="5542" t="s">
        <v>28</v>
      </c>
      <c r="H388" s="5542" t="s">
        <v>28</v>
      </c>
      <c r="I388" s="5542" t="s">
        <v>912</v>
      </c>
    </row>
    <row customHeight="1" ht="11.25">
      <c r="A389" s="5542" t="s">
        <v>2251</v>
      </c>
      <c r="B389" s="5542" t="s">
        <v>16</v>
      </c>
      <c r="C389" s="5542" t="s">
        <v>2290</v>
      </c>
      <c r="D389" s="5542" t="s">
        <v>2291</v>
      </c>
      <c r="E389" s="5542" t="s">
        <v>2292</v>
      </c>
      <c r="F389" s="5542" t="s">
        <v>2293</v>
      </c>
      <c r="G389" s="5542" t="s">
        <v>28</v>
      </c>
      <c r="H389" s="5542" t="s">
        <v>28</v>
      </c>
      <c r="I389" s="5542" t="s">
        <v>1624</v>
      </c>
    </row>
    <row customHeight="1" ht="11.25">
      <c r="A390" s="5542" t="s">
        <v>2251</v>
      </c>
      <c r="B390" s="5542" t="s">
        <v>16</v>
      </c>
      <c r="C390" s="5542" t="s">
        <v>2904</v>
      </c>
      <c r="D390" s="5542" t="s">
        <v>2905</v>
      </c>
      <c r="E390" s="5542" t="s">
        <v>2906</v>
      </c>
      <c r="F390" s="5542" t="s">
        <v>2369</v>
      </c>
      <c r="G390" s="5542" t="s">
        <v>28</v>
      </c>
      <c r="H390" s="5542" t="s">
        <v>28</v>
      </c>
      <c r="I390" s="5542" t="s">
        <v>1624</v>
      </c>
    </row>
    <row customHeight="1" ht="11.25">
      <c r="A391" s="5542" t="s">
        <v>2251</v>
      </c>
      <c r="B391" s="5542" t="s">
        <v>16</v>
      </c>
      <c r="C391" s="5542" t="s">
        <v>2907</v>
      </c>
      <c r="D391" s="5542" t="s">
        <v>2908</v>
      </c>
      <c r="E391" s="5542" t="s">
        <v>2909</v>
      </c>
      <c r="F391" s="5542" t="s">
        <v>2312</v>
      </c>
      <c r="G391" s="5542" t="s">
        <v>28</v>
      </c>
      <c r="H391" s="5542" t="s">
        <v>28</v>
      </c>
      <c r="I391" s="5542" t="s">
        <v>1624</v>
      </c>
    </row>
    <row customHeight="1" ht="11.25">
      <c r="A392" s="5542" t="s">
        <v>2251</v>
      </c>
      <c r="B392" s="5542" t="s">
        <v>16</v>
      </c>
      <c r="C392" s="5542" t="s">
        <v>2910</v>
      </c>
      <c r="D392" s="5542" t="s">
        <v>2911</v>
      </c>
      <c r="E392" s="5542" t="s">
        <v>2912</v>
      </c>
      <c r="F392" s="5542" t="s">
        <v>581</v>
      </c>
      <c r="G392" s="5542" t="s">
        <v>28</v>
      </c>
      <c r="H392" s="5542" t="s">
        <v>28</v>
      </c>
      <c r="I392" s="5542" t="s">
        <v>1624</v>
      </c>
    </row>
    <row customHeight="1" ht="11.25">
      <c r="A393" s="5542" t="s">
        <v>2251</v>
      </c>
      <c r="B393" s="5542" t="s">
        <v>16</v>
      </c>
      <c r="C393" s="5542" t="s">
        <v>2376</v>
      </c>
      <c r="D393" s="5542" t="s">
        <v>2377</v>
      </c>
      <c r="E393" s="5542" t="s">
        <v>2378</v>
      </c>
      <c r="F393" s="5542" t="s">
        <v>2379</v>
      </c>
      <c r="G393" s="5542" t="s">
        <v>28</v>
      </c>
      <c r="H393" s="5542" t="s">
        <v>28</v>
      </c>
      <c r="I393" s="5542" t="s">
        <v>1624</v>
      </c>
    </row>
    <row customHeight="1" ht="11.25">
      <c r="A394" s="5542" t="s">
        <v>2251</v>
      </c>
      <c r="B394" s="5542" t="s">
        <v>16</v>
      </c>
      <c r="C394" s="5542" t="s">
        <v>28</v>
      </c>
      <c r="D394" s="5542" t="s">
        <v>2380</v>
      </c>
      <c r="E394" s="5542" t="s">
        <v>2381</v>
      </c>
      <c r="F394" s="5542" t="s">
        <v>2312</v>
      </c>
      <c r="G394" s="5542" t="s">
        <v>28</v>
      </c>
      <c r="H394" s="5542" t="s">
        <v>28</v>
      </c>
      <c r="I394" s="5542" t="s">
        <v>1624</v>
      </c>
    </row>
    <row customHeight="1" ht="11.25">
      <c r="A395" s="5542" t="s">
        <v>2251</v>
      </c>
      <c r="B395" s="5542" t="s">
        <v>16</v>
      </c>
      <c r="C395" s="5542" t="s">
        <v>2389</v>
      </c>
      <c r="D395" s="5542" t="s">
        <v>2390</v>
      </c>
      <c r="E395" s="5542" t="s">
        <v>2391</v>
      </c>
      <c r="F395" s="5542" t="s">
        <v>2392</v>
      </c>
      <c r="G395" s="5542" t="s">
        <v>28</v>
      </c>
      <c r="H395" s="5542" t="s">
        <v>28</v>
      </c>
      <c r="I395" s="5542" t="s">
        <v>1624</v>
      </c>
    </row>
    <row customHeight="1" ht="11.25">
      <c r="A396" s="5542" t="s">
        <v>2251</v>
      </c>
      <c r="B396" s="5542" t="s">
        <v>16</v>
      </c>
      <c r="C396" s="5542" t="s">
        <v>2401</v>
      </c>
      <c r="D396" s="5542" t="s">
        <v>2402</v>
      </c>
      <c r="E396" s="5542" t="s">
        <v>2403</v>
      </c>
      <c r="F396" s="5542" t="s">
        <v>2404</v>
      </c>
      <c r="G396" s="5542" t="s">
        <v>28</v>
      </c>
      <c r="H396" s="5542" t="s">
        <v>28</v>
      </c>
      <c r="I396" s="5542" t="s">
        <v>1624</v>
      </c>
    </row>
    <row customHeight="1" ht="11.25">
      <c r="A397" s="5542" t="s">
        <v>2251</v>
      </c>
      <c r="B397" s="5542" t="s">
        <v>16</v>
      </c>
      <c r="C397" s="5542" t="s">
        <v>2913</v>
      </c>
      <c r="D397" s="5542" t="s">
        <v>2914</v>
      </c>
      <c r="E397" s="5542" t="s">
        <v>2915</v>
      </c>
      <c r="F397" s="5542" t="s">
        <v>2404</v>
      </c>
      <c r="G397" s="5542" t="s">
        <v>28</v>
      </c>
      <c r="H397" s="5542" t="s">
        <v>28</v>
      </c>
      <c r="I397" s="5542" t="s">
        <v>1624</v>
      </c>
    </row>
    <row customHeight="1" ht="11.25">
      <c r="A398" s="5542" t="s">
        <v>2251</v>
      </c>
      <c r="B398" s="5542" t="s">
        <v>16</v>
      </c>
      <c r="C398" s="5542" t="s">
        <v>2916</v>
      </c>
      <c r="D398" s="5542" t="s">
        <v>2917</v>
      </c>
      <c r="E398" s="5542" t="s">
        <v>2918</v>
      </c>
      <c r="F398" s="5542" t="s">
        <v>51</v>
      </c>
      <c r="G398" s="5542" t="s">
        <v>28</v>
      </c>
      <c r="H398" s="5542" t="s">
        <v>28</v>
      </c>
      <c r="I398" s="5542" t="s">
        <v>1624</v>
      </c>
    </row>
    <row customHeight="1" ht="11.25">
      <c r="A399" s="5542" t="s">
        <v>2251</v>
      </c>
      <c r="B399" s="5542" t="s">
        <v>16</v>
      </c>
      <c r="C399" s="5542" t="s">
        <v>2436</v>
      </c>
      <c r="D399" s="5542" t="s">
        <v>2437</v>
      </c>
      <c r="E399" s="5542" t="s">
        <v>2438</v>
      </c>
      <c r="F399" s="5542" t="s">
        <v>2439</v>
      </c>
      <c r="G399" s="5542" t="s">
        <v>28</v>
      </c>
      <c r="H399" s="5542" t="s">
        <v>28</v>
      </c>
      <c r="I399" s="5542" t="s">
        <v>1624</v>
      </c>
    </row>
    <row customHeight="1" ht="11.25">
      <c r="A400" s="5542" t="s">
        <v>2251</v>
      </c>
      <c r="B400" s="5542" t="s">
        <v>16</v>
      </c>
      <c r="C400" s="5542" t="s">
        <v>2919</v>
      </c>
      <c r="D400" s="5542" t="s">
        <v>2920</v>
      </c>
      <c r="E400" s="5542" t="s">
        <v>2921</v>
      </c>
      <c r="F400" s="5542" t="s">
        <v>2277</v>
      </c>
      <c r="G400" s="5542" t="s">
        <v>28</v>
      </c>
      <c r="H400" s="5542" t="s">
        <v>28</v>
      </c>
      <c r="I400" s="5542" t="s">
        <v>1624</v>
      </c>
    </row>
    <row customHeight="1" ht="11.25">
      <c r="A401" s="5542" t="s">
        <v>2251</v>
      </c>
      <c r="B401" s="5542" t="s">
        <v>16</v>
      </c>
      <c r="C401" s="5542" t="s">
        <v>2922</v>
      </c>
      <c r="D401" s="5542" t="s">
        <v>2923</v>
      </c>
      <c r="E401" s="5542" t="s">
        <v>2924</v>
      </c>
      <c r="F401" s="5542" t="s">
        <v>51</v>
      </c>
      <c r="G401" s="5542" t="s">
        <v>28</v>
      </c>
      <c r="H401" s="5542" t="s">
        <v>28</v>
      </c>
      <c r="I401" s="5542" t="s">
        <v>1624</v>
      </c>
    </row>
    <row customHeight="1" ht="11.25">
      <c r="A402" s="5542" t="s">
        <v>2251</v>
      </c>
      <c r="B402" s="5542" t="s">
        <v>16</v>
      </c>
      <c r="C402" s="5542" t="s">
        <v>2925</v>
      </c>
      <c r="D402" s="5542" t="s">
        <v>2926</v>
      </c>
      <c r="E402" s="5542" t="s">
        <v>2927</v>
      </c>
      <c r="F402" s="5542" t="s">
        <v>2404</v>
      </c>
      <c r="G402" s="5542" t="s">
        <v>2928</v>
      </c>
      <c r="H402" s="5542" t="s">
        <v>28</v>
      </c>
      <c r="I402" s="5542" t="s">
        <v>1624</v>
      </c>
    </row>
    <row customHeight="1" ht="11.25">
      <c r="A403" s="5542" t="s">
        <v>2251</v>
      </c>
      <c r="B403" s="5542" t="s">
        <v>16</v>
      </c>
      <c r="C403" s="5542" t="s">
        <v>2929</v>
      </c>
      <c r="D403" s="5542" t="s">
        <v>2930</v>
      </c>
      <c r="E403" s="5542" t="s">
        <v>2931</v>
      </c>
      <c r="F403" s="5542" t="s">
        <v>2289</v>
      </c>
      <c r="G403" s="5542" t="s">
        <v>28</v>
      </c>
      <c r="H403" s="5542" t="s">
        <v>28</v>
      </c>
      <c r="I403" s="5542" t="s">
        <v>1624</v>
      </c>
    </row>
    <row customHeight="1" ht="11.25">
      <c r="A404" s="5542" t="s">
        <v>2251</v>
      </c>
      <c r="B404" s="5542" t="s">
        <v>16</v>
      </c>
      <c r="C404" s="5542" t="s">
        <v>2932</v>
      </c>
      <c r="D404" s="5542" t="s">
        <v>2933</v>
      </c>
      <c r="E404" s="5542" t="s">
        <v>2934</v>
      </c>
      <c r="F404" s="5542" t="s">
        <v>2269</v>
      </c>
      <c r="G404" s="5542" t="s">
        <v>28</v>
      </c>
      <c r="H404" s="5542" t="s">
        <v>28</v>
      </c>
      <c r="I404" s="5542" t="s">
        <v>1624</v>
      </c>
    </row>
    <row customHeight="1" ht="11.25">
      <c r="A405" s="5542" t="s">
        <v>2251</v>
      </c>
      <c r="B405" s="5542" t="s">
        <v>16</v>
      </c>
      <c r="C405" s="5542" t="s">
        <v>2935</v>
      </c>
      <c r="D405" s="5542" t="s">
        <v>2936</v>
      </c>
      <c r="E405" s="5542" t="s">
        <v>2937</v>
      </c>
      <c r="F405" s="5542" t="s">
        <v>2938</v>
      </c>
      <c r="G405" s="5542" t="s">
        <v>2939</v>
      </c>
      <c r="H405" s="5542" t="s">
        <v>28</v>
      </c>
      <c r="I405" s="5542" t="s">
        <v>1624</v>
      </c>
    </row>
    <row customHeight="1" ht="11.25">
      <c r="A406" s="5542" t="s">
        <v>2251</v>
      </c>
      <c r="B406" s="5542" t="s">
        <v>16</v>
      </c>
      <c r="C406" s="5542" t="s">
        <v>2940</v>
      </c>
      <c r="D406" s="5542" t="s">
        <v>2941</v>
      </c>
      <c r="E406" s="5542" t="s">
        <v>2942</v>
      </c>
      <c r="F406" s="5542" t="s">
        <v>2289</v>
      </c>
      <c r="G406" s="5542" t="s">
        <v>28</v>
      </c>
      <c r="H406" s="5542" t="s">
        <v>28</v>
      </c>
      <c r="I406" s="5542" t="s">
        <v>1624</v>
      </c>
    </row>
    <row customHeight="1" ht="11.25">
      <c r="A407" s="5542" t="s">
        <v>2251</v>
      </c>
      <c r="B407" s="5542" t="s">
        <v>16</v>
      </c>
      <c r="C407" s="5542" t="s">
        <v>2943</v>
      </c>
      <c r="D407" s="5542" t="s">
        <v>2944</v>
      </c>
      <c r="E407" s="5542" t="s">
        <v>2945</v>
      </c>
      <c r="F407" s="5542" t="s">
        <v>2396</v>
      </c>
      <c r="G407" s="5542" t="s">
        <v>2946</v>
      </c>
      <c r="H407" s="5542" t="s">
        <v>28</v>
      </c>
      <c r="I407" s="5542" t="s">
        <v>1624</v>
      </c>
    </row>
    <row customHeight="1" ht="11.25">
      <c r="A408" s="5542" t="s">
        <v>2251</v>
      </c>
      <c r="B408" s="5542" t="s">
        <v>16</v>
      </c>
      <c r="C408" s="5542" t="s">
        <v>2947</v>
      </c>
      <c r="D408" s="5542" t="s">
        <v>2948</v>
      </c>
      <c r="E408" s="5542" t="s">
        <v>2949</v>
      </c>
      <c r="F408" s="5542" t="s">
        <v>2316</v>
      </c>
      <c r="G408" s="5542" t="s">
        <v>28</v>
      </c>
      <c r="H408" s="5542" t="s">
        <v>28</v>
      </c>
      <c r="I408" s="5542" t="s">
        <v>1624</v>
      </c>
    </row>
    <row customHeight="1" ht="11.25">
      <c r="A409" s="5542" t="s">
        <v>2251</v>
      </c>
      <c r="B409" s="5542" t="s">
        <v>16</v>
      </c>
      <c r="C409" s="5542" t="s">
        <v>2950</v>
      </c>
      <c r="D409" s="5542" t="s">
        <v>2951</v>
      </c>
      <c r="E409" s="5542" t="s">
        <v>2952</v>
      </c>
      <c r="F409" s="5542" t="s">
        <v>2289</v>
      </c>
      <c r="G409" s="5542" t="s">
        <v>2953</v>
      </c>
      <c r="H409" s="5542" t="s">
        <v>28</v>
      </c>
      <c r="I409" s="5542"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01348-6138-E228-C4D8-717C0F93725C}" mc:Ignorable="x14ac xr xr2 xr3">
  <sheetPr>
    <tabColor rgb="FFFFCC99"/>
  </sheetPr>
  <dimension ref="A1:G97"/>
  <sheetViews>
    <sheetView topLeftCell="A1" showGridLines="0" workbookViewId="0">
      <selection activeCell="A1" sqref="A1"/>
    </sheetView>
  </sheetViews>
  <sheetFormatPr customHeight="1" defaultRowHeight="11.25"/>
  <cols>
    <col min="1" max="1" style="2909" width="9.140625"/>
  </cols>
  <sheetData>
    <row customHeight="1" ht="11.25">
      <c r="A1" s="429" t="s">
        <v>2954</v>
      </c>
      <c r="B1" s="118" t="s">
        <v>2955</v>
      </c>
      <c r="C1" s="118" t="s">
        <v>2956</v>
      </c>
      <c r="D1" s="118" t="s">
        <v>2957</v>
      </c>
      <c r="E1" s="0" t="s">
        <v>2958</v>
      </c>
      <c r="F1" s="0" t="s">
        <v>2959</v>
      </c>
      <c r="G1" s="0" t="s">
        <v>2960</v>
      </c>
    </row>
    <row customHeight="1" ht="11.25">
      <c r="A2" s="429" t="s">
        <v>16</v>
      </c>
      <c r="B2" s="0" t="s">
        <v>2961</v>
      </c>
      <c r="C2" s="0" t="s">
        <v>2962</v>
      </c>
      <c r="D2" s="0" t="s">
        <v>2963</v>
      </c>
      <c r="E2" s="0" t="s">
        <v>2964</v>
      </c>
      <c r="F2" s="0" t="s">
        <v>2965</v>
      </c>
      <c r="G2" s="0" t="s">
        <v>109</v>
      </c>
    </row>
    <row customHeight="1" ht="11.25">
      <c r="A3" s="429" t="s">
        <v>16</v>
      </c>
      <c r="B3" s="0" t="s">
        <v>2961</v>
      </c>
      <c r="C3" s="0" t="s">
        <v>2962</v>
      </c>
      <c r="D3" s="0" t="s">
        <v>2961</v>
      </c>
      <c r="E3" s="0" t="s">
        <v>2962</v>
      </c>
      <c r="F3" s="0" t="s">
        <v>2966</v>
      </c>
      <c r="G3" s="0" t="s">
        <v>110</v>
      </c>
    </row>
    <row customHeight="1" ht="11.25">
      <c r="A4" s="429" t="s">
        <v>16</v>
      </c>
      <c r="B4" s="0" t="s">
        <v>2961</v>
      </c>
      <c r="C4" s="0" t="s">
        <v>2962</v>
      </c>
      <c r="D4" s="0" t="s">
        <v>2967</v>
      </c>
      <c r="E4" s="0" t="s">
        <v>2968</v>
      </c>
      <c r="F4" s="0" t="s">
        <v>2965</v>
      </c>
      <c r="G4" s="0" t="s">
        <v>90</v>
      </c>
    </row>
    <row customHeight="1" ht="11.25">
      <c r="A5" s="429" t="s">
        <v>16</v>
      </c>
      <c r="B5" s="0" t="s">
        <v>2961</v>
      </c>
      <c r="C5" s="0" t="s">
        <v>2962</v>
      </c>
      <c r="D5" s="0" t="s">
        <v>2969</v>
      </c>
      <c r="E5" s="0" t="s">
        <v>2970</v>
      </c>
      <c r="F5" s="0" t="s">
        <v>2965</v>
      </c>
      <c r="G5" s="0" t="s">
        <v>91</v>
      </c>
    </row>
    <row customHeight="1" ht="11.25">
      <c r="A6" s="429" t="s">
        <v>16</v>
      </c>
      <c r="B6" s="0" t="s">
        <v>2971</v>
      </c>
      <c r="C6" s="0" t="s">
        <v>2972</v>
      </c>
      <c r="D6" s="0" t="s">
        <v>2973</v>
      </c>
      <c r="E6" s="0" t="s">
        <v>2974</v>
      </c>
      <c r="F6" s="0" t="s">
        <v>2965</v>
      </c>
      <c r="G6" s="0" t="s">
        <v>111</v>
      </c>
    </row>
    <row customHeight="1" ht="11.25">
      <c r="A7" s="429" t="s">
        <v>16</v>
      </c>
      <c r="B7" s="0" t="s">
        <v>2971</v>
      </c>
      <c r="C7" s="0" t="s">
        <v>2972</v>
      </c>
      <c r="D7" s="0" t="s">
        <v>2971</v>
      </c>
      <c r="E7" s="0" t="s">
        <v>2972</v>
      </c>
      <c r="F7" s="0" t="s">
        <v>2966</v>
      </c>
      <c r="G7" s="0" t="s">
        <v>92</v>
      </c>
    </row>
    <row customHeight="1" ht="11.25">
      <c r="A8" s="429" t="s">
        <v>16</v>
      </c>
      <c r="B8" s="0" t="s">
        <v>2971</v>
      </c>
      <c r="C8" s="0" t="s">
        <v>2972</v>
      </c>
      <c r="D8" s="0" t="s">
        <v>2975</v>
      </c>
      <c r="E8" s="0" t="s">
        <v>2976</v>
      </c>
      <c r="F8" s="0" t="s">
        <v>2965</v>
      </c>
      <c r="G8" s="0" t="s">
        <v>93</v>
      </c>
    </row>
    <row customHeight="1" ht="11.25">
      <c r="A9" s="429" t="s">
        <v>16</v>
      </c>
      <c r="B9" s="0" t="s">
        <v>2971</v>
      </c>
      <c r="C9" s="0" t="s">
        <v>2972</v>
      </c>
      <c r="D9" s="0" t="s">
        <v>2977</v>
      </c>
      <c r="E9" s="0" t="s">
        <v>2978</v>
      </c>
      <c r="F9" s="0" t="s">
        <v>2965</v>
      </c>
      <c r="G9" s="0" t="s">
        <v>112</v>
      </c>
    </row>
    <row customHeight="1" ht="11.25">
      <c r="A10" s="429" t="s">
        <v>16</v>
      </c>
      <c r="B10" s="0" t="s">
        <v>2971</v>
      </c>
      <c r="C10" s="0" t="s">
        <v>2972</v>
      </c>
      <c r="D10" s="0" t="s">
        <v>2979</v>
      </c>
      <c r="E10" s="0" t="s">
        <v>2980</v>
      </c>
      <c r="F10" s="0" t="s">
        <v>2965</v>
      </c>
      <c r="G10" s="0" t="s">
        <v>148</v>
      </c>
    </row>
    <row customHeight="1" ht="11.25">
      <c r="A11" s="429" t="s">
        <v>16</v>
      </c>
      <c r="B11" s="0" t="s">
        <v>2971</v>
      </c>
      <c r="C11" s="0" t="s">
        <v>2972</v>
      </c>
      <c r="D11" s="0" t="s">
        <v>2981</v>
      </c>
      <c r="E11" s="0" t="s">
        <v>2982</v>
      </c>
      <c r="F11" s="0" t="s">
        <v>2965</v>
      </c>
      <c r="G11" s="0" t="s">
        <v>149</v>
      </c>
    </row>
    <row customHeight="1" ht="11.25">
      <c r="A12" s="429" t="s">
        <v>16</v>
      </c>
      <c r="B12" s="0" t="s">
        <v>2983</v>
      </c>
      <c r="C12" s="0" t="s">
        <v>2984</v>
      </c>
      <c r="D12" s="0" t="s">
        <v>2983</v>
      </c>
      <c r="E12" s="0" t="s">
        <v>2984</v>
      </c>
      <c r="F12" s="0" t="s">
        <v>2966</v>
      </c>
      <c r="G12" s="0" t="s">
        <v>150</v>
      </c>
    </row>
    <row customHeight="1" ht="11.25">
      <c r="A13" s="429" t="s">
        <v>16</v>
      </c>
      <c r="B13" s="0" t="s">
        <v>2983</v>
      </c>
      <c r="C13" s="0" t="s">
        <v>2984</v>
      </c>
      <c r="D13" s="0" t="s">
        <v>2985</v>
      </c>
      <c r="E13" s="0" t="s">
        <v>2986</v>
      </c>
      <c r="F13" s="0" t="s">
        <v>2965</v>
      </c>
      <c r="G13" s="0" t="s">
        <v>151</v>
      </c>
    </row>
    <row customHeight="1" ht="11.25">
      <c r="A14" s="429" t="s">
        <v>16</v>
      </c>
      <c r="B14" s="0" t="s">
        <v>2983</v>
      </c>
      <c r="C14" s="0" t="s">
        <v>2984</v>
      </c>
      <c r="D14" s="0" t="s">
        <v>2987</v>
      </c>
      <c r="E14" s="0" t="s">
        <v>2988</v>
      </c>
      <c r="F14" s="0" t="s">
        <v>2965</v>
      </c>
      <c r="G14" s="0" t="s">
        <v>152</v>
      </c>
    </row>
    <row customHeight="1" ht="11.25">
      <c r="A15" s="429" t="s">
        <v>16</v>
      </c>
      <c r="B15" s="0" t="s">
        <v>2983</v>
      </c>
      <c r="C15" s="0" t="s">
        <v>2984</v>
      </c>
      <c r="D15" s="0" t="s">
        <v>2989</v>
      </c>
      <c r="E15" s="0" t="s">
        <v>2990</v>
      </c>
      <c r="F15" s="0" t="s">
        <v>2965</v>
      </c>
      <c r="G15" s="0" t="s">
        <v>153</v>
      </c>
    </row>
    <row customHeight="1" ht="11.25">
      <c r="A16" s="429" t="s">
        <v>16</v>
      </c>
      <c r="B16" s="0" t="s">
        <v>2991</v>
      </c>
      <c r="C16" s="0" t="s">
        <v>2992</v>
      </c>
      <c r="D16" s="0" t="s">
        <v>2993</v>
      </c>
      <c r="E16" s="0" t="s">
        <v>2994</v>
      </c>
      <c r="F16" s="0" t="s">
        <v>2965</v>
      </c>
      <c r="G16" s="0" t="s">
        <v>1468</v>
      </c>
    </row>
    <row customHeight="1" ht="11.25">
      <c r="A17" s="429" t="s">
        <v>16</v>
      </c>
      <c r="B17" s="0" t="s">
        <v>2991</v>
      </c>
      <c r="C17" s="0" t="s">
        <v>2992</v>
      </c>
      <c r="D17" s="0" t="s">
        <v>2991</v>
      </c>
      <c r="E17" s="0" t="s">
        <v>2992</v>
      </c>
      <c r="F17" s="0" t="s">
        <v>2966</v>
      </c>
      <c r="G17" s="0" t="s">
        <v>1474</v>
      </c>
    </row>
    <row customHeight="1" ht="11.25">
      <c r="A18" s="429" t="s">
        <v>16</v>
      </c>
      <c r="B18" s="0" t="s">
        <v>2991</v>
      </c>
      <c r="C18" s="0" t="s">
        <v>2992</v>
      </c>
      <c r="D18" s="0" t="s">
        <v>2995</v>
      </c>
      <c r="E18" s="0" t="s">
        <v>2996</v>
      </c>
      <c r="F18" s="0" t="s">
        <v>2997</v>
      </c>
      <c r="G18" s="0" t="s">
        <v>1486</v>
      </c>
    </row>
    <row customHeight="1" ht="11.25">
      <c r="A19" s="429" t="s">
        <v>16</v>
      </c>
      <c r="B19" s="0" t="s">
        <v>2991</v>
      </c>
      <c r="C19" s="0" t="s">
        <v>2992</v>
      </c>
      <c r="D19" s="0" t="s">
        <v>2998</v>
      </c>
      <c r="E19" s="0" t="s">
        <v>2999</v>
      </c>
      <c r="F19" s="0" t="s">
        <v>2965</v>
      </c>
      <c r="G19" s="0" t="s">
        <v>1500</v>
      </c>
    </row>
    <row customHeight="1" ht="11.25">
      <c r="A20" s="429" t="s">
        <v>16</v>
      </c>
      <c r="B20" s="0" t="s">
        <v>2991</v>
      </c>
      <c r="C20" s="0" t="s">
        <v>2992</v>
      </c>
      <c r="D20" s="0" t="s">
        <v>3000</v>
      </c>
      <c r="E20" s="0" t="s">
        <v>3001</v>
      </c>
      <c r="F20" s="0" t="s">
        <v>2965</v>
      </c>
      <c r="G20" s="0" t="s">
        <v>1512</v>
      </c>
    </row>
    <row customHeight="1" ht="11.25">
      <c r="A21" s="429" t="s">
        <v>16</v>
      </c>
      <c r="B21" s="0" t="s">
        <v>2991</v>
      </c>
      <c r="C21" s="0" t="s">
        <v>2992</v>
      </c>
      <c r="D21" s="0" t="s">
        <v>3002</v>
      </c>
      <c r="E21" s="0" t="s">
        <v>3003</v>
      </c>
      <c r="F21" s="0" t="s">
        <v>2965</v>
      </c>
      <c r="G21" s="0" t="s">
        <v>1521</v>
      </c>
    </row>
    <row customHeight="1" ht="11.25">
      <c r="A22" s="429" t="s">
        <v>16</v>
      </c>
      <c r="B22" s="0" t="s">
        <v>3004</v>
      </c>
      <c r="C22" s="0" t="s">
        <v>3005</v>
      </c>
      <c r="D22" s="0" t="s">
        <v>3006</v>
      </c>
      <c r="E22" s="0" t="s">
        <v>3007</v>
      </c>
      <c r="F22" s="0" t="s">
        <v>2997</v>
      </c>
      <c r="G22" s="0" t="s">
        <v>1537</v>
      </c>
    </row>
    <row customHeight="1" ht="11.25">
      <c r="A23" s="429" t="s">
        <v>16</v>
      </c>
      <c r="B23" s="0" t="s">
        <v>3004</v>
      </c>
      <c r="C23" s="0" t="s">
        <v>3005</v>
      </c>
      <c r="D23" s="0" t="s">
        <v>3004</v>
      </c>
      <c r="E23" s="0" t="s">
        <v>3005</v>
      </c>
      <c r="F23" s="0" t="s">
        <v>2966</v>
      </c>
      <c r="G23" s="0" t="s">
        <v>1544</v>
      </c>
    </row>
    <row customHeight="1" ht="11.25">
      <c r="A24" s="429" t="s">
        <v>16</v>
      </c>
      <c r="B24" s="0" t="s">
        <v>3004</v>
      </c>
      <c r="C24" s="0" t="s">
        <v>3005</v>
      </c>
      <c r="D24" s="0" t="s">
        <v>3008</v>
      </c>
      <c r="E24" s="0" t="s">
        <v>3009</v>
      </c>
      <c r="F24" s="0" t="s">
        <v>2965</v>
      </c>
      <c r="G24" s="0" t="s">
        <v>1552</v>
      </c>
    </row>
    <row customHeight="1" ht="11.25">
      <c r="A25" s="429" t="s">
        <v>16</v>
      </c>
      <c r="B25" s="0" t="s">
        <v>3004</v>
      </c>
      <c r="C25" s="0" t="s">
        <v>3005</v>
      </c>
      <c r="D25" s="0" t="s">
        <v>3010</v>
      </c>
      <c r="E25" s="0" t="s">
        <v>3011</v>
      </c>
      <c r="F25" s="0" t="s">
        <v>2965</v>
      </c>
      <c r="G25" s="0" t="s">
        <v>1559</v>
      </c>
    </row>
    <row customHeight="1" ht="11.25">
      <c r="A26" s="429" t="s">
        <v>16</v>
      </c>
      <c r="B26" s="0" t="s">
        <v>3004</v>
      </c>
      <c r="C26" s="0" t="s">
        <v>3005</v>
      </c>
      <c r="D26" s="0" t="s">
        <v>3012</v>
      </c>
      <c r="E26" s="0" t="s">
        <v>3013</v>
      </c>
      <c r="F26" s="0" t="s">
        <v>2965</v>
      </c>
      <c r="G26" s="0" t="s">
        <v>1563</v>
      </c>
    </row>
    <row customHeight="1" ht="11.25">
      <c r="A27" s="429" t="s">
        <v>16</v>
      </c>
      <c r="B27" s="0" t="s">
        <v>3014</v>
      </c>
      <c r="C27" s="0" t="s">
        <v>3015</v>
      </c>
      <c r="D27" s="0" t="s">
        <v>3016</v>
      </c>
      <c r="E27" s="0" t="s">
        <v>3017</v>
      </c>
      <c r="F27" s="0" t="s">
        <v>2965</v>
      </c>
      <c r="G27" s="0" t="s">
        <v>1568</v>
      </c>
    </row>
    <row customHeight="1" ht="11.25">
      <c r="A28" s="429" t="s">
        <v>16</v>
      </c>
      <c r="B28" s="0" t="s">
        <v>3014</v>
      </c>
      <c r="C28" s="0" t="s">
        <v>3015</v>
      </c>
      <c r="D28" s="0" t="s">
        <v>3018</v>
      </c>
      <c r="E28" s="0" t="s">
        <v>3019</v>
      </c>
      <c r="F28" s="0" t="s">
        <v>2997</v>
      </c>
      <c r="G28" s="0" t="s">
        <v>1576</v>
      </c>
    </row>
    <row customHeight="1" ht="11.25">
      <c r="A29" s="429" t="s">
        <v>16</v>
      </c>
      <c r="B29" s="0" t="s">
        <v>3014</v>
      </c>
      <c r="C29" s="0" t="s">
        <v>3015</v>
      </c>
      <c r="D29" s="0" t="s">
        <v>3020</v>
      </c>
      <c r="E29" s="0" t="s">
        <v>3021</v>
      </c>
      <c r="F29" s="0" t="s">
        <v>2965</v>
      </c>
      <c r="G29" s="0" t="s">
        <v>1578</v>
      </c>
    </row>
    <row customHeight="1" ht="11.25">
      <c r="A30" s="429" t="s">
        <v>16</v>
      </c>
      <c r="B30" s="0" t="s">
        <v>3014</v>
      </c>
      <c r="C30" s="0" t="s">
        <v>3015</v>
      </c>
      <c r="D30" s="0" t="s">
        <v>3014</v>
      </c>
      <c r="E30" s="0" t="s">
        <v>3015</v>
      </c>
      <c r="F30" s="0" t="s">
        <v>2966</v>
      </c>
      <c r="G30" s="0" t="s">
        <v>1581</v>
      </c>
    </row>
    <row customHeight="1" ht="11.25">
      <c r="A31" s="429" t="s">
        <v>16</v>
      </c>
      <c r="B31" s="0" t="s">
        <v>3014</v>
      </c>
      <c r="C31" s="0" t="s">
        <v>3015</v>
      </c>
      <c r="D31" s="0" t="s">
        <v>3022</v>
      </c>
      <c r="E31" s="0" t="s">
        <v>3023</v>
      </c>
      <c r="F31" s="0" t="s">
        <v>2965</v>
      </c>
      <c r="G31" s="0" t="s">
        <v>1586</v>
      </c>
    </row>
    <row customHeight="1" ht="11.25">
      <c r="A32" s="429" t="s">
        <v>16</v>
      </c>
      <c r="B32" s="0" t="s">
        <v>3024</v>
      </c>
      <c r="C32" s="0" t="s">
        <v>3025</v>
      </c>
      <c r="D32" s="0" t="s">
        <v>3026</v>
      </c>
      <c r="E32" s="0" t="s">
        <v>3027</v>
      </c>
      <c r="F32" s="0" t="s">
        <v>2997</v>
      </c>
      <c r="G32" s="0" t="s">
        <v>1588</v>
      </c>
    </row>
    <row customHeight="1" ht="11.25">
      <c r="A33" s="429" t="s">
        <v>16</v>
      </c>
      <c r="B33" s="0" t="s">
        <v>3024</v>
      </c>
      <c r="C33" s="0" t="s">
        <v>3025</v>
      </c>
      <c r="D33" s="0" t="s">
        <v>3024</v>
      </c>
      <c r="E33" s="0" t="s">
        <v>3025</v>
      </c>
      <c r="F33" s="0" t="s">
        <v>2966</v>
      </c>
      <c r="G33" s="0" t="s">
        <v>1590</v>
      </c>
    </row>
    <row customHeight="1" ht="11.25">
      <c r="A34" s="429" t="s">
        <v>16</v>
      </c>
      <c r="B34" s="0" t="s">
        <v>3024</v>
      </c>
      <c r="C34" s="0" t="s">
        <v>3025</v>
      </c>
      <c r="D34" s="0" t="s">
        <v>3028</v>
      </c>
      <c r="E34" s="0" t="s">
        <v>3029</v>
      </c>
      <c r="F34" s="0" t="s">
        <v>2965</v>
      </c>
      <c r="G34" s="0" t="s">
        <v>1592</v>
      </c>
    </row>
    <row customHeight="1" ht="11.25">
      <c r="A35" s="429" t="s">
        <v>16</v>
      </c>
      <c r="B35" s="0" t="s">
        <v>3024</v>
      </c>
      <c r="C35" s="0" t="s">
        <v>3025</v>
      </c>
      <c r="D35" s="0" t="s">
        <v>3030</v>
      </c>
      <c r="E35" s="0" t="s">
        <v>3031</v>
      </c>
      <c r="F35" s="0" t="s">
        <v>2965</v>
      </c>
      <c r="G35" s="0" t="s">
        <v>1597</v>
      </c>
    </row>
    <row customHeight="1" ht="11.25">
      <c r="A36" s="429" t="s">
        <v>16</v>
      </c>
      <c r="B36" s="0" t="s">
        <v>3032</v>
      </c>
      <c r="C36" s="0" t="s">
        <v>3033</v>
      </c>
      <c r="D36" s="0" t="s">
        <v>3034</v>
      </c>
      <c r="E36" s="0" t="s">
        <v>3035</v>
      </c>
      <c r="F36" s="0" t="s">
        <v>2965</v>
      </c>
      <c r="G36" s="0" t="s">
        <v>1602</v>
      </c>
    </row>
    <row customHeight="1" ht="11.25">
      <c r="A37" s="429" t="s">
        <v>16</v>
      </c>
      <c r="B37" s="0" t="s">
        <v>3032</v>
      </c>
      <c r="C37" s="0" t="s">
        <v>3033</v>
      </c>
      <c r="D37" s="0" t="s">
        <v>3036</v>
      </c>
      <c r="E37" s="0" t="s">
        <v>3037</v>
      </c>
      <c r="F37" s="0" t="s">
        <v>2965</v>
      </c>
      <c r="G37" s="0" t="s">
        <v>1606</v>
      </c>
    </row>
    <row customHeight="1" ht="11.25">
      <c r="A38" s="429" t="s">
        <v>16</v>
      </c>
      <c r="B38" s="0" t="s">
        <v>3032</v>
      </c>
      <c r="C38" s="0" t="s">
        <v>3033</v>
      </c>
      <c r="D38" s="0" t="s">
        <v>3032</v>
      </c>
      <c r="E38" s="0" t="s">
        <v>3033</v>
      </c>
      <c r="F38" s="0" t="s">
        <v>2966</v>
      </c>
      <c r="G38" s="0" t="s">
        <v>1614</v>
      </c>
    </row>
    <row customHeight="1" ht="11.25">
      <c r="A39" s="429" t="s">
        <v>16</v>
      </c>
      <c r="B39" s="0" t="s">
        <v>3032</v>
      </c>
      <c r="C39" s="0" t="s">
        <v>3033</v>
      </c>
      <c r="D39" s="0" t="s">
        <v>3038</v>
      </c>
      <c r="E39" s="0" t="s">
        <v>3039</v>
      </c>
      <c r="F39" s="0" t="s">
        <v>2965</v>
      </c>
      <c r="G39" s="0" t="s">
        <v>1620</v>
      </c>
    </row>
    <row customHeight="1" ht="11.25">
      <c r="A40" s="429" t="s">
        <v>16</v>
      </c>
      <c r="B40" s="0" t="s">
        <v>3032</v>
      </c>
      <c r="C40" s="0" t="s">
        <v>3033</v>
      </c>
      <c r="D40" s="0" t="s">
        <v>3040</v>
      </c>
      <c r="E40" s="0" t="s">
        <v>3041</v>
      </c>
      <c r="F40" s="0" t="s">
        <v>2965</v>
      </c>
      <c r="G40" s="0" t="s">
        <v>1625</v>
      </c>
    </row>
    <row customHeight="1" ht="11.25">
      <c r="A41" s="429" t="s">
        <v>16</v>
      </c>
      <c r="B41" s="0" t="s">
        <v>3042</v>
      </c>
      <c r="C41" s="0" t="s">
        <v>3043</v>
      </c>
      <c r="D41" s="0" t="s">
        <v>3044</v>
      </c>
      <c r="E41" s="0" t="s">
        <v>3045</v>
      </c>
      <c r="F41" s="0" t="s">
        <v>2965</v>
      </c>
      <c r="G41" s="0" t="s">
        <v>1629</v>
      </c>
    </row>
    <row customHeight="1" ht="11.25">
      <c r="A42" s="429" t="s">
        <v>16</v>
      </c>
      <c r="B42" s="0" t="s">
        <v>3042</v>
      </c>
      <c r="C42" s="0" t="s">
        <v>3043</v>
      </c>
      <c r="D42" s="0" t="s">
        <v>3046</v>
      </c>
      <c r="E42" s="0" t="s">
        <v>3047</v>
      </c>
      <c r="F42" s="0" t="s">
        <v>2965</v>
      </c>
      <c r="G42" s="0" t="s">
        <v>1632</v>
      </c>
    </row>
    <row customHeight="1" ht="11.25">
      <c r="A43" s="429" t="s">
        <v>16</v>
      </c>
      <c r="B43" s="0" t="s">
        <v>3042</v>
      </c>
      <c r="C43" s="0" t="s">
        <v>3043</v>
      </c>
      <c r="D43" s="0" t="s">
        <v>3042</v>
      </c>
      <c r="E43" s="0" t="s">
        <v>3043</v>
      </c>
      <c r="F43" s="0" t="s">
        <v>2966</v>
      </c>
      <c r="G43" s="0" t="s">
        <v>1639</v>
      </c>
    </row>
    <row customHeight="1" ht="11.25">
      <c r="A44" s="429" t="s">
        <v>16</v>
      </c>
      <c r="B44" s="0" t="s">
        <v>3042</v>
      </c>
      <c r="C44" s="0" t="s">
        <v>3043</v>
      </c>
      <c r="D44" s="0" t="s">
        <v>3048</v>
      </c>
      <c r="E44" s="0" t="s">
        <v>3049</v>
      </c>
      <c r="F44" s="0" t="s">
        <v>2965</v>
      </c>
      <c r="G44" s="0" t="s">
        <v>1648</v>
      </c>
    </row>
    <row customHeight="1" ht="11.25">
      <c r="A45" s="429" t="s">
        <v>16</v>
      </c>
      <c r="B45" s="0" t="s">
        <v>3050</v>
      </c>
      <c r="C45" s="0" t="s">
        <v>3051</v>
      </c>
      <c r="D45" s="0" t="s">
        <v>3052</v>
      </c>
      <c r="E45" s="0" t="s">
        <v>3053</v>
      </c>
      <c r="F45" s="0" t="s">
        <v>3054</v>
      </c>
      <c r="G45" s="0" t="s">
        <v>1653</v>
      </c>
    </row>
    <row customHeight="1" ht="11.25">
      <c r="A46" s="429" t="s">
        <v>16</v>
      </c>
      <c r="B46" s="0" t="s">
        <v>3050</v>
      </c>
      <c r="C46" s="0" t="s">
        <v>3051</v>
      </c>
      <c r="D46" s="0" t="s">
        <v>3055</v>
      </c>
      <c r="E46" s="0" t="s">
        <v>3056</v>
      </c>
      <c r="F46" s="0" t="s">
        <v>2965</v>
      </c>
      <c r="G46" s="0" t="s">
        <v>1657</v>
      </c>
    </row>
    <row customHeight="1" ht="11.25">
      <c r="A47" s="429" t="s">
        <v>16</v>
      </c>
      <c r="B47" s="0" t="s">
        <v>3050</v>
      </c>
      <c r="C47" s="0" t="s">
        <v>3051</v>
      </c>
      <c r="D47" s="0" t="s">
        <v>3050</v>
      </c>
      <c r="E47" s="0" t="s">
        <v>3051</v>
      </c>
      <c r="F47" s="0" t="s">
        <v>2966</v>
      </c>
      <c r="G47" s="0" t="s">
        <v>1663</v>
      </c>
    </row>
    <row customHeight="1" ht="11.25">
      <c r="A48" s="429" t="s">
        <v>16</v>
      </c>
      <c r="B48" s="0" t="s">
        <v>3050</v>
      </c>
      <c r="C48" s="0" t="s">
        <v>3051</v>
      </c>
      <c r="D48" s="0" t="s">
        <v>3057</v>
      </c>
      <c r="E48" s="0" t="s">
        <v>3058</v>
      </c>
      <c r="F48" s="0" t="s">
        <v>2965</v>
      </c>
      <c r="G48" s="0" t="s">
        <v>1668</v>
      </c>
    </row>
    <row customHeight="1" ht="11.25">
      <c r="A49" s="429" t="s">
        <v>16</v>
      </c>
      <c r="B49" s="0" t="s">
        <v>3059</v>
      </c>
      <c r="C49" s="0" t="s">
        <v>3060</v>
      </c>
      <c r="D49" s="0" t="s">
        <v>3061</v>
      </c>
      <c r="E49" s="0" t="s">
        <v>3062</v>
      </c>
      <c r="F49" s="0" t="s">
        <v>2965</v>
      </c>
      <c r="G49" s="0" t="s">
        <v>1671</v>
      </c>
    </row>
    <row customHeight="1" ht="11.25">
      <c r="A50" s="429" t="s">
        <v>16</v>
      </c>
      <c r="B50" s="0" t="s">
        <v>3059</v>
      </c>
      <c r="C50" s="0" t="s">
        <v>3060</v>
      </c>
      <c r="D50" s="0" t="s">
        <v>3063</v>
      </c>
      <c r="E50" s="0" t="s">
        <v>3064</v>
      </c>
      <c r="F50" s="0" t="s">
        <v>2997</v>
      </c>
      <c r="G50" s="0" t="s">
        <v>1674</v>
      </c>
    </row>
    <row customHeight="1" ht="11.25">
      <c r="A51" s="429" t="s">
        <v>16</v>
      </c>
      <c r="B51" s="0" t="s">
        <v>3059</v>
      </c>
      <c r="C51" s="0" t="s">
        <v>3060</v>
      </c>
      <c r="D51" s="0" t="s">
        <v>3020</v>
      </c>
      <c r="E51" s="0" t="s">
        <v>3065</v>
      </c>
      <c r="F51" s="0" t="s">
        <v>2965</v>
      </c>
      <c r="G51" s="0" t="s">
        <v>1679</v>
      </c>
    </row>
    <row customHeight="1" ht="11.25">
      <c r="A52" s="429" t="s">
        <v>16</v>
      </c>
      <c r="B52" s="0" t="s">
        <v>3059</v>
      </c>
      <c r="C52" s="0" t="s">
        <v>3060</v>
      </c>
      <c r="D52" s="0" t="s">
        <v>3066</v>
      </c>
      <c r="E52" s="0" t="s">
        <v>3067</v>
      </c>
      <c r="F52" s="0" t="s">
        <v>2965</v>
      </c>
      <c r="G52" s="0" t="s">
        <v>1683</v>
      </c>
    </row>
    <row customHeight="1" ht="11.25">
      <c r="A53" s="429" t="s">
        <v>16</v>
      </c>
      <c r="B53" s="0" t="s">
        <v>3059</v>
      </c>
      <c r="C53" s="0" t="s">
        <v>3060</v>
      </c>
      <c r="D53" s="0" t="s">
        <v>3059</v>
      </c>
      <c r="E53" s="0" t="s">
        <v>3060</v>
      </c>
      <c r="F53" s="0" t="s">
        <v>2966</v>
      </c>
      <c r="G53" s="0" t="s">
        <v>1685</v>
      </c>
    </row>
    <row customHeight="1" ht="11.25">
      <c r="A54" s="429" t="s">
        <v>16</v>
      </c>
      <c r="B54" s="0" t="s">
        <v>3059</v>
      </c>
      <c r="C54" s="0" t="s">
        <v>3060</v>
      </c>
      <c r="D54" s="0" t="s">
        <v>3068</v>
      </c>
      <c r="E54" s="0" t="s">
        <v>3069</v>
      </c>
      <c r="F54" s="0" t="s">
        <v>2965</v>
      </c>
      <c r="G54" s="0" t="s">
        <v>1688</v>
      </c>
    </row>
    <row customHeight="1" ht="11.25">
      <c r="A55" s="429" t="s">
        <v>16</v>
      </c>
      <c r="B55" s="0" t="s">
        <v>3070</v>
      </c>
      <c r="C55" s="0" t="s">
        <v>3071</v>
      </c>
      <c r="D55" s="0" t="s">
        <v>3072</v>
      </c>
      <c r="E55" s="0" t="s">
        <v>3073</v>
      </c>
      <c r="F55" s="0" t="s">
        <v>2997</v>
      </c>
      <c r="G55" s="0" t="s">
        <v>1692</v>
      </c>
    </row>
    <row customHeight="1" ht="11.25">
      <c r="A56" s="429" t="s">
        <v>16</v>
      </c>
      <c r="B56" s="0" t="s">
        <v>3070</v>
      </c>
      <c r="C56" s="0" t="s">
        <v>3071</v>
      </c>
      <c r="D56" s="0" t="s">
        <v>3074</v>
      </c>
      <c r="E56" s="0" t="s">
        <v>3075</v>
      </c>
      <c r="F56" s="0" t="s">
        <v>2965</v>
      </c>
      <c r="G56" s="0" t="s">
        <v>1695</v>
      </c>
    </row>
    <row customHeight="1" ht="11.25">
      <c r="A57" s="429" t="s">
        <v>16</v>
      </c>
      <c r="B57" s="0" t="s">
        <v>3070</v>
      </c>
      <c r="C57" s="0" t="s">
        <v>3071</v>
      </c>
      <c r="D57" s="0" t="s">
        <v>3076</v>
      </c>
      <c r="E57" s="0" t="s">
        <v>3077</v>
      </c>
      <c r="F57" s="0" t="s">
        <v>2965</v>
      </c>
      <c r="G57" s="0" t="s">
        <v>1698</v>
      </c>
    </row>
    <row customHeight="1" ht="11.25">
      <c r="A58" s="429" t="s">
        <v>16</v>
      </c>
      <c r="B58" s="0" t="s">
        <v>3070</v>
      </c>
      <c r="C58" s="0" t="s">
        <v>3071</v>
      </c>
      <c r="D58" s="0" t="s">
        <v>3078</v>
      </c>
      <c r="E58" s="0" t="s">
        <v>3079</v>
      </c>
      <c r="F58" s="0" t="s">
        <v>2965</v>
      </c>
      <c r="G58" s="0" t="s">
        <v>1701</v>
      </c>
    </row>
    <row customHeight="1" ht="11.25">
      <c r="A59" s="429" t="s">
        <v>16</v>
      </c>
      <c r="B59" s="0" t="s">
        <v>3070</v>
      </c>
      <c r="C59" s="0" t="s">
        <v>3071</v>
      </c>
      <c r="D59" s="0" t="s">
        <v>3070</v>
      </c>
      <c r="E59" s="0" t="s">
        <v>3071</v>
      </c>
      <c r="F59" s="0" t="s">
        <v>2966</v>
      </c>
      <c r="G59" s="0" t="s">
        <v>1705</v>
      </c>
    </row>
    <row customHeight="1" ht="11.25">
      <c r="A60" s="429" t="s">
        <v>16</v>
      </c>
      <c r="B60" s="0" t="s">
        <v>3070</v>
      </c>
      <c r="C60" s="0" t="s">
        <v>3071</v>
      </c>
      <c r="D60" s="0" t="s">
        <v>3080</v>
      </c>
      <c r="E60" s="0" t="s">
        <v>3081</v>
      </c>
      <c r="F60" s="0" t="s">
        <v>2965</v>
      </c>
      <c r="G60" s="0" t="s">
        <v>1708</v>
      </c>
    </row>
    <row customHeight="1" ht="11.25">
      <c r="A61" s="429" t="s">
        <v>16</v>
      </c>
      <c r="B61" s="0" t="s">
        <v>3082</v>
      </c>
      <c r="C61" s="0" t="s">
        <v>3083</v>
      </c>
      <c r="D61" s="0" t="s">
        <v>3084</v>
      </c>
      <c r="E61" s="0" t="s">
        <v>3085</v>
      </c>
      <c r="F61" s="0" t="s">
        <v>2965</v>
      </c>
      <c r="G61" s="0" t="s">
        <v>3086</v>
      </c>
    </row>
    <row customHeight="1" ht="11.25">
      <c r="A62" s="429" t="s">
        <v>16</v>
      </c>
      <c r="B62" s="0" t="s">
        <v>3082</v>
      </c>
      <c r="C62" s="0" t="s">
        <v>3083</v>
      </c>
      <c r="D62" s="0" t="s">
        <v>3036</v>
      </c>
      <c r="E62" s="0" t="s">
        <v>3087</v>
      </c>
      <c r="F62" s="0" t="s">
        <v>2965</v>
      </c>
      <c r="G62" s="0" t="s">
        <v>3088</v>
      </c>
    </row>
    <row customHeight="1" ht="11.25">
      <c r="A63" s="429" t="s">
        <v>16</v>
      </c>
      <c r="B63" s="0" t="s">
        <v>3082</v>
      </c>
      <c r="C63" s="0" t="s">
        <v>3083</v>
      </c>
      <c r="D63" s="0" t="s">
        <v>3089</v>
      </c>
      <c r="E63" s="0" t="s">
        <v>3090</v>
      </c>
      <c r="F63" s="0" t="s">
        <v>2965</v>
      </c>
      <c r="G63" s="0" t="s">
        <v>3091</v>
      </c>
    </row>
    <row customHeight="1" ht="11.25">
      <c r="A64" s="429" t="s">
        <v>16</v>
      </c>
      <c r="B64" s="0" t="s">
        <v>3082</v>
      </c>
      <c r="C64" s="0" t="s">
        <v>3083</v>
      </c>
      <c r="D64" s="0" t="s">
        <v>3092</v>
      </c>
      <c r="E64" s="0" t="s">
        <v>3093</v>
      </c>
      <c r="F64" s="0" t="s">
        <v>2965</v>
      </c>
      <c r="G64" s="0" t="s">
        <v>3094</v>
      </c>
    </row>
    <row customHeight="1" ht="11.25">
      <c r="A65" s="429" t="s">
        <v>16</v>
      </c>
      <c r="B65" s="0" t="s">
        <v>3082</v>
      </c>
      <c r="C65" s="0" t="s">
        <v>3083</v>
      </c>
      <c r="D65" s="0" t="s">
        <v>3095</v>
      </c>
      <c r="E65" s="0" t="s">
        <v>3096</v>
      </c>
      <c r="F65" s="0" t="s">
        <v>2965</v>
      </c>
      <c r="G65" s="0" t="s">
        <v>3097</v>
      </c>
    </row>
    <row customHeight="1" ht="11.25">
      <c r="A66" s="429" t="s">
        <v>16</v>
      </c>
      <c r="B66" s="0" t="s">
        <v>3082</v>
      </c>
      <c r="C66" s="0" t="s">
        <v>3083</v>
      </c>
      <c r="D66" s="0" t="s">
        <v>3098</v>
      </c>
      <c r="E66" s="0" t="s">
        <v>3099</v>
      </c>
      <c r="F66" s="0" t="s">
        <v>2965</v>
      </c>
      <c r="G66" s="0" t="s">
        <v>3100</v>
      </c>
    </row>
    <row customHeight="1" ht="11.25">
      <c r="A67" s="429" t="s">
        <v>16</v>
      </c>
      <c r="B67" s="0" t="s">
        <v>3082</v>
      </c>
      <c r="C67" s="0" t="s">
        <v>3083</v>
      </c>
      <c r="D67" s="0" t="s">
        <v>3101</v>
      </c>
      <c r="E67" s="0" t="s">
        <v>3102</v>
      </c>
      <c r="F67" s="0" t="s">
        <v>2965</v>
      </c>
      <c r="G67" s="0" t="s">
        <v>2025</v>
      </c>
    </row>
    <row customHeight="1" ht="11.25">
      <c r="A68" s="429" t="s">
        <v>16</v>
      </c>
      <c r="B68" s="0" t="s">
        <v>3082</v>
      </c>
      <c r="C68" s="0" t="s">
        <v>3083</v>
      </c>
      <c r="D68" s="0" t="s">
        <v>3040</v>
      </c>
      <c r="E68" s="0" t="s">
        <v>3103</v>
      </c>
      <c r="F68" s="0" t="s">
        <v>2965</v>
      </c>
      <c r="G68" s="0" t="s">
        <v>3104</v>
      </c>
    </row>
    <row customHeight="1" ht="11.25">
      <c r="A69" s="429" t="s">
        <v>16</v>
      </c>
      <c r="B69" s="0" t="s">
        <v>3082</v>
      </c>
      <c r="C69" s="0" t="s">
        <v>3083</v>
      </c>
      <c r="D69" s="0" t="s">
        <v>3105</v>
      </c>
      <c r="E69" s="0" t="s">
        <v>3106</v>
      </c>
      <c r="F69" s="0" t="s">
        <v>2965</v>
      </c>
      <c r="G69" s="0" t="s">
        <v>2228</v>
      </c>
    </row>
    <row customHeight="1" ht="11.25">
      <c r="A70" s="429" t="s">
        <v>16</v>
      </c>
      <c r="B70" s="0" t="s">
        <v>3082</v>
      </c>
      <c r="C70" s="0" t="s">
        <v>3083</v>
      </c>
      <c r="D70" s="0" t="s">
        <v>3082</v>
      </c>
      <c r="E70" s="0" t="s">
        <v>3083</v>
      </c>
      <c r="F70" s="0" t="s">
        <v>2966</v>
      </c>
      <c r="G70" s="0" t="s">
        <v>3107</v>
      </c>
    </row>
    <row customHeight="1" ht="11.25">
      <c r="A71" s="429" t="s">
        <v>16</v>
      </c>
      <c r="B71" s="0" t="s">
        <v>3082</v>
      </c>
      <c r="C71" s="0" t="s">
        <v>3083</v>
      </c>
      <c r="D71" s="0" t="s">
        <v>3108</v>
      </c>
      <c r="E71" s="0" t="s">
        <v>3109</v>
      </c>
      <c r="F71" s="0" t="s">
        <v>2965</v>
      </c>
      <c r="G71" s="0" t="s">
        <v>3110</v>
      </c>
    </row>
    <row customHeight="1" ht="11.25">
      <c r="A72" s="429" t="s">
        <v>16</v>
      </c>
      <c r="B72" s="0" t="s">
        <v>3082</v>
      </c>
      <c r="C72" s="0" t="s">
        <v>3083</v>
      </c>
      <c r="D72" s="0" t="s">
        <v>3111</v>
      </c>
      <c r="E72" s="0" t="s">
        <v>3112</v>
      </c>
      <c r="F72" s="0" t="s">
        <v>2965</v>
      </c>
      <c r="G72" s="0" t="s">
        <v>3113</v>
      </c>
    </row>
    <row customHeight="1" ht="11.25">
      <c r="A73" s="429" t="s">
        <v>16</v>
      </c>
      <c r="B73" s="0" t="s">
        <v>3114</v>
      </c>
      <c r="C73" s="0" t="s">
        <v>3115</v>
      </c>
      <c r="D73" s="0" t="s">
        <v>3116</v>
      </c>
      <c r="E73" s="0" t="s">
        <v>3117</v>
      </c>
      <c r="F73" s="0" t="s">
        <v>2965</v>
      </c>
      <c r="G73" s="0" t="s">
        <v>3118</v>
      </c>
    </row>
    <row customHeight="1" ht="11.25">
      <c r="A74" s="429" t="s">
        <v>16</v>
      </c>
      <c r="B74" s="0" t="s">
        <v>3114</v>
      </c>
      <c r="C74" s="0" t="s">
        <v>3115</v>
      </c>
      <c r="D74" s="0" t="s">
        <v>3119</v>
      </c>
      <c r="E74" s="0" t="s">
        <v>3120</v>
      </c>
      <c r="F74" s="0" t="s">
        <v>2997</v>
      </c>
      <c r="G74" s="0" t="s">
        <v>3121</v>
      </c>
    </row>
    <row customHeight="1" ht="11.25">
      <c r="A75" s="429" t="s">
        <v>16</v>
      </c>
      <c r="B75" s="0" t="s">
        <v>3114</v>
      </c>
      <c r="C75" s="0" t="s">
        <v>3115</v>
      </c>
      <c r="D75" s="0" t="s">
        <v>3122</v>
      </c>
      <c r="E75" s="0" t="s">
        <v>3123</v>
      </c>
      <c r="F75" s="0" t="s">
        <v>2965</v>
      </c>
      <c r="G75" s="0" t="s">
        <v>3124</v>
      </c>
    </row>
    <row customHeight="1" ht="11.25">
      <c r="A76" s="429" t="s">
        <v>16</v>
      </c>
      <c r="B76" s="0" t="s">
        <v>3114</v>
      </c>
      <c r="C76" s="0" t="s">
        <v>3115</v>
      </c>
      <c r="D76" s="0" t="s">
        <v>3125</v>
      </c>
      <c r="E76" s="0" t="s">
        <v>3126</v>
      </c>
      <c r="F76" s="0" t="s">
        <v>2965</v>
      </c>
      <c r="G76" s="0" t="s">
        <v>3127</v>
      </c>
    </row>
    <row customHeight="1" ht="11.25">
      <c r="A77" s="429" t="s">
        <v>16</v>
      </c>
      <c r="B77" s="0" t="s">
        <v>3114</v>
      </c>
      <c r="C77" s="0" t="s">
        <v>3115</v>
      </c>
      <c r="D77" s="0" t="s">
        <v>3114</v>
      </c>
      <c r="E77" s="0" t="s">
        <v>3115</v>
      </c>
      <c r="F77" s="0" t="s">
        <v>2966</v>
      </c>
      <c r="G77" s="0" t="s">
        <v>3128</v>
      </c>
    </row>
    <row customHeight="1" ht="11.25">
      <c r="A78" s="429" t="s">
        <v>16</v>
      </c>
      <c r="B78" s="0" t="s">
        <v>3114</v>
      </c>
      <c r="C78" s="0" t="s">
        <v>3115</v>
      </c>
      <c r="D78" s="0" t="s">
        <v>3129</v>
      </c>
      <c r="E78" s="0" t="s">
        <v>3130</v>
      </c>
      <c r="F78" s="0" t="s">
        <v>2965</v>
      </c>
      <c r="G78" s="0" t="s">
        <v>3131</v>
      </c>
    </row>
    <row customHeight="1" ht="11.25">
      <c r="A79" s="429" t="s">
        <v>16</v>
      </c>
      <c r="B79" s="0" t="s">
        <v>3132</v>
      </c>
      <c r="C79" s="0" t="s">
        <v>3133</v>
      </c>
      <c r="D79" s="0" t="s">
        <v>3134</v>
      </c>
      <c r="E79" s="0" t="s">
        <v>3135</v>
      </c>
      <c r="F79" s="0" t="s">
        <v>2965</v>
      </c>
      <c r="G79" s="0" t="s">
        <v>3136</v>
      </c>
    </row>
    <row customHeight="1" ht="11.25">
      <c r="A80" s="429" t="s">
        <v>16</v>
      </c>
      <c r="B80" s="0" t="s">
        <v>3132</v>
      </c>
      <c r="C80" s="0" t="s">
        <v>3133</v>
      </c>
      <c r="D80" s="0" t="s">
        <v>3137</v>
      </c>
      <c r="E80" s="0" t="s">
        <v>3138</v>
      </c>
      <c r="F80" s="0" t="s">
        <v>2997</v>
      </c>
      <c r="G80" s="0" t="s">
        <v>3139</v>
      </c>
    </row>
    <row customHeight="1" ht="11.25">
      <c r="A81" s="429" t="s">
        <v>16</v>
      </c>
      <c r="B81" s="0" t="s">
        <v>3132</v>
      </c>
      <c r="C81" s="0" t="s">
        <v>3133</v>
      </c>
      <c r="D81" s="0" t="s">
        <v>3140</v>
      </c>
      <c r="E81" s="0" t="s">
        <v>3141</v>
      </c>
      <c r="F81" s="0" t="s">
        <v>2965</v>
      </c>
      <c r="G81" s="0" t="s">
        <v>3142</v>
      </c>
    </row>
    <row customHeight="1" ht="11.25">
      <c r="A82" s="429" t="s">
        <v>16</v>
      </c>
      <c r="B82" s="0" t="s">
        <v>3132</v>
      </c>
      <c r="C82" s="0" t="s">
        <v>3133</v>
      </c>
      <c r="D82" s="0" t="s">
        <v>3143</v>
      </c>
      <c r="E82" s="0" t="s">
        <v>3144</v>
      </c>
      <c r="F82" s="0" t="s">
        <v>2965</v>
      </c>
      <c r="G82" s="0" t="s">
        <v>3145</v>
      </c>
    </row>
    <row customHeight="1" ht="11.25">
      <c r="A83" s="429" t="s">
        <v>16</v>
      </c>
      <c r="B83" s="0" t="s">
        <v>3132</v>
      </c>
      <c r="C83" s="0" t="s">
        <v>3133</v>
      </c>
      <c r="D83" s="0" t="s">
        <v>3146</v>
      </c>
      <c r="E83" s="0" t="s">
        <v>3147</v>
      </c>
      <c r="F83" s="0" t="s">
        <v>2965</v>
      </c>
      <c r="G83" s="0" t="s">
        <v>3148</v>
      </c>
    </row>
    <row customHeight="1" ht="11.25">
      <c r="A84" s="429" t="s">
        <v>16</v>
      </c>
      <c r="B84" s="0" t="s">
        <v>3132</v>
      </c>
      <c r="C84" s="0" t="s">
        <v>3133</v>
      </c>
      <c r="D84" s="0" t="s">
        <v>3132</v>
      </c>
      <c r="E84" s="0" t="s">
        <v>3133</v>
      </c>
      <c r="F84" s="0" t="s">
        <v>2966</v>
      </c>
      <c r="G84" s="0" t="s">
        <v>3149</v>
      </c>
    </row>
    <row customHeight="1" ht="11.25">
      <c r="A85" s="429" t="s">
        <v>16</v>
      </c>
      <c r="B85" s="0" t="s">
        <v>3132</v>
      </c>
      <c r="C85" s="0" t="s">
        <v>3133</v>
      </c>
      <c r="D85" s="0" t="s">
        <v>3150</v>
      </c>
      <c r="E85" s="0" t="s">
        <v>3151</v>
      </c>
      <c r="F85" s="0" t="s">
        <v>2965</v>
      </c>
      <c r="G85" s="0" t="s">
        <v>3152</v>
      </c>
    </row>
    <row customHeight="1" ht="11.25">
      <c r="A86" s="429" t="s">
        <v>16</v>
      </c>
      <c r="B86" s="0" t="s">
        <v>3153</v>
      </c>
      <c r="C86" s="0" t="s">
        <v>3154</v>
      </c>
      <c r="D86" s="0" t="s">
        <v>3155</v>
      </c>
      <c r="E86" s="0" t="s">
        <v>3156</v>
      </c>
      <c r="F86" s="0" t="s">
        <v>3054</v>
      </c>
      <c r="G86" s="0" t="s">
        <v>3157</v>
      </c>
    </row>
    <row customHeight="1" ht="11.25">
      <c r="A87" s="429" t="s">
        <v>16</v>
      </c>
      <c r="B87" s="0" t="s">
        <v>3153</v>
      </c>
      <c r="C87" s="0" t="s">
        <v>3154</v>
      </c>
      <c r="D87" s="0" t="s">
        <v>3158</v>
      </c>
      <c r="E87" s="0" t="s">
        <v>3159</v>
      </c>
      <c r="F87" s="0" t="s">
        <v>2965</v>
      </c>
      <c r="G87" s="0" t="s">
        <v>3160</v>
      </c>
    </row>
    <row customHeight="1" ht="11.25">
      <c r="A88" s="429" t="s">
        <v>16</v>
      </c>
      <c r="B88" s="0" t="s">
        <v>3153</v>
      </c>
      <c r="C88" s="0" t="s">
        <v>3154</v>
      </c>
      <c r="D88" s="0" t="s">
        <v>3161</v>
      </c>
      <c r="E88" s="0" t="s">
        <v>3162</v>
      </c>
      <c r="F88" s="0" t="s">
        <v>2965</v>
      </c>
      <c r="G88" s="0" t="s">
        <v>3163</v>
      </c>
    </row>
    <row customHeight="1" ht="11.25">
      <c r="A89" s="429" t="s">
        <v>16</v>
      </c>
      <c r="B89" s="0" t="s">
        <v>3153</v>
      </c>
      <c r="C89" s="0" t="s">
        <v>3154</v>
      </c>
      <c r="D89" s="0" t="s">
        <v>3164</v>
      </c>
      <c r="E89" s="0" t="s">
        <v>3165</v>
      </c>
      <c r="F89" s="0" t="s">
        <v>2965</v>
      </c>
      <c r="G89" s="0" t="s">
        <v>3166</v>
      </c>
    </row>
    <row customHeight="1" ht="11.25">
      <c r="A90" s="429" t="s">
        <v>16</v>
      </c>
      <c r="B90" s="0" t="s">
        <v>3153</v>
      </c>
      <c r="C90" s="0" t="s">
        <v>3154</v>
      </c>
      <c r="D90" s="0" t="s">
        <v>3167</v>
      </c>
      <c r="E90" s="0" t="s">
        <v>3168</v>
      </c>
      <c r="F90" s="0" t="s">
        <v>2965</v>
      </c>
      <c r="G90" s="0" t="s">
        <v>3169</v>
      </c>
    </row>
    <row customHeight="1" ht="11.25">
      <c r="A91" s="429" t="s">
        <v>16</v>
      </c>
      <c r="B91" s="0" t="s">
        <v>3153</v>
      </c>
      <c r="C91" s="0" t="s">
        <v>3154</v>
      </c>
      <c r="D91" s="0" t="s">
        <v>3170</v>
      </c>
      <c r="E91" s="0" t="s">
        <v>3171</v>
      </c>
      <c r="F91" s="0" t="s">
        <v>2965</v>
      </c>
      <c r="G91" s="0" t="s">
        <v>3172</v>
      </c>
    </row>
    <row customHeight="1" ht="11.25">
      <c r="A92" s="429" t="s">
        <v>16</v>
      </c>
      <c r="B92" s="0" t="s">
        <v>3153</v>
      </c>
      <c r="C92" s="0" t="s">
        <v>3154</v>
      </c>
      <c r="D92" s="0" t="s">
        <v>3048</v>
      </c>
      <c r="E92" s="0" t="s">
        <v>3173</v>
      </c>
      <c r="F92" s="0" t="s">
        <v>2965</v>
      </c>
      <c r="G92" s="0" t="s">
        <v>3174</v>
      </c>
    </row>
    <row customHeight="1" ht="11.25">
      <c r="A93" s="429" t="s">
        <v>16</v>
      </c>
      <c r="B93" s="0" t="s">
        <v>3153</v>
      </c>
      <c r="C93" s="0" t="s">
        <v>3154</v>
      </c>
      <c r="D93" s="0" t="s">
        <v>3175</v>
      </c>
      <c r="E93" s="0" t="s">
        <v>3176</v>
      </c>
      <c r="F93" s="0" t="s">
        <v>2965</v>
      </c>
      <c r="G93" s="0" t="s">
        <v>3177</v>
      </c>
    </row>
    <row customHeight="1" ht="11.25">
      <c r="A94" s="429" t="s">
        <v>16</v>
      </c>
      <c r="B94" s="0" t="s">
        <v>3153</v>
      </c>
      <c r="C94" s="0" t="s">
        <v>3154</v>
      </c>
      <c r="D94" s="0" t="s">
        <v>3153</v>
      </c>
      <c r="E94" s="0" t="s">
        <v>3154</v>
      </c>
      <c r="F94" s="0" t="s">
        <v>2966</v>
      </c>
      <c r="G94" s="0" t="s">
        <v>3178</v>
      </c>
    </row>
    <row customHeight="1" ht="11.25">
      <c r="A95" s="429" t="s">
        <v>16</v>
      </c>
      <c r="B95" s="0" t="s">
        <v>3179</v>
      </c>
      <c r="C95" s="0" t="s">
        <v>3180</v>
      </c>
      <c r="D95" s="0" t="s">
        <v>3179</v>
      </c>
      <c r="E95" s="0" t="s">
        <v>3180</v>
      </c>
      <c r="F95" s="0" t="s">
        <v>3181</v>
      </c>
      <c r="G95" s="0" t="s">
        <v>3182</v>
      </c>
    </row>
    <row customHeight="1" ht="11.25">
      <c r="A96" s="429" t="s">
        <v>16</v>
      </c>
      <c r="B96" s="0" t="s">
        <v>100</v>
      </c>
      <c r="C96" s="0" t="s">
        <v>101</v>
      </c>
      <c r="D96" s="0" t="s">
        <v>100</v>
      </c>
      <c r="E96" s="0" t="s">
        <v>101</v>
      </c>
      <c r="F96" s="0" t="s">
        <v>3181</v>
      </c>
      <c r="G96" s="0" t="s">
        <v>99</v>
      </c>
    </row>
    <row customHeight="1" ht="11.25">
      <c r="A97" s="429" t="s">
        <v>16</v>
      </c>
      <c r="B97" s="0" t="s">
        <v>3183</v>
      </c>
      <c r="C97" s="0" t="s">
        <v>3184</v>
      </c>
      <c r="D97" s="0" t="s">
        <v>3183</v>
      </c>
      <c r="E97" s="0" t="s">
        <v>3184</v>
      </c>
      <c r="F97" s="0" t="s">
        <v>3181</v>
      </c>
      <c r="G97" s="0" t="s">
        <v>3185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1AB98-2238-65E4-C217-64F98AB6B9F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919" width="13.8515625" customWidth="1"/>
    <col min="2" max="2" style="4919" width="10.421875" customWidth="1"/>
    <col min="3" max="3" style="4919" width="7.57421875" customWidth="1"/>
    <col min="4" max="4" style="4919" width="13.8515625" customWidth="1"/>
    <col min="5" max="5" style="4919" width="11.57421875" customWidth="1"/>
    <col min="6" max="6" style="4919" width="16.28125" customWidth="1"/>
    <col min="7" max="7" style="4919" width="16.00390625" customWidth="1"/>
    <col min="8" max="9" style="4919" width="16.140625" customWidth="1"/>
  </cols>
  <sheetData>
    <row customHeight="1" ht="11.25">
      <c r="A1" s="891" t="s">
        <v>3186</v>
      </c>
      <c r="B1" s="891" t="s">
        <v>3187</v>
      </c>
      <c r="C1" s="1215" t="s">
        <v>3188</v>
      </c>
      <c r="D1" s="891" t="s">
        <v>3189</v>
      </c>
      <c r="E1" s="891" t="s">
        <v>3190</v>
      </c>
      <c r="F1" s="1215" t="s">
        <v>3191</v>
      </c>
      <c r="G1" s="1215" t="s">
        <v>3192</v>
      </c>
      <c r="H1" s="1215" t="s">
        <v>3193</v>
      </c>
      <c r="I1" s="1215" t="s">
        <v>3194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9DFF8-1B48-5B38-5B88-AC529B58E2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E7EF9-F288-FC48-16CB-B07A23C4BE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544" width="9.140625"/>
  </cols>
  <sheetData>
    <row customHeight="1" ht="11.25">
      <c r="A1" s="239" t="s">
        <v>130</v>
      </c>
      <c r="B1" s="239" t="s">
        <v>3195</v>
      </c>
    </row>
    <row customHeight="1" ht="11.25">
      <c r="A2" s="5545" t="s">
        <v>98</v>
      </c>
      <c r="B2" s="5545" t="s">
        <v>3196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B03E8-1CC8-82AD-0606-32039B77F9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9" width="9.140625"/>
    <col min="2" max="2" style="4919" width="65.28125" customWidth="1"/>
  </cols>
  <sheetData>
    <row customHeight="1" ht="11.25">
      <c r="A1" s="891" t="s">
        <v>3197</v>
      </c>
      <c r="B1" s="891" t="s">
        <v>3198</v>
      </c>
    </row>
    <row customHeight="1" ht="11.25">
      <c r="A2" s="891">
        <v>4213775</v>
      </c>
      <c r="B2" s="891" t="s">
        <v>1228</v>
      </c>
    </row>
    <row customHeight="1" ht="11.25">
      <c r="A3" s="891">
        <v>4213784</v>
      </c>
      <c r="B3" s="891" t="s">
        <v>160</v>
      </c>
    </row>
    <row customHeight="1" ht="11.25">
      <c r="A4" s="891">
        <v>4213781</v>
      </c>
      <c r="B4" s="891" t="s">
        <v>1254</v>
      </c>
    </row>
    <row customHeight="1" ht="11.25">
      <c r="A5" s="891">
        <v>4213776</v>
      </c>
      <c r="B5" s="891" t="s">
        <v>173</v>
      </c>
    </row>
    <row customHeight="1" ht="11.25">
      <c r="A6" s="891">
        <v>4213777</v>
      </c>
      <c r="B6" s="891" t="s">
        <v>179</v>
      </c>
    </row>
    <row customHeight="1" ht="11.25">
      <c r="A7" s="891">
        <v>4213778</v>
      </c>
      <c r="B7" s="891" t="s">
        <v>185</v>
      </c>
    </row>
    <row customHeight="1" ht="11.25">
      <c r="A8" s="891">
        <v>4213780</v>
      </c>
      <c r="B8" s="891" t="s">
        <v>191</v>
      </c>
    </row>
    <row customHeight="1" ht="11.25">
      <c r="A9" s="891">
        <v>4213779</v>
      </c>
      <c r="B9" s="891" t="s">
        <v>1393</v>
      </c>
    </row>
    <row customHeight="1" ht="11.25">
      <c r="A10" s="891">
        <v>4213783</v>
      </c>
      <c r="B10" s="891" t="s">
        <v>1408</v>
      </c>
    </row>
    <row customHeight="1" ht="11.25">
      <c r="A11" s="891">
        <v>4213782</v>
      </c>
      <c r="B11" s="89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22446-5848-CD18-2616-59A4C4C9D7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9" width="9.140625"/>
    <col min="2" max="2" style="4919" width="65.28125" customWidth="1"/>
  </cols>
  <sheetData>
    <row customHeight="1" ht="11.25">
      <c r="A1" s="891" t="s">
        <v>3197</v>
      </c>
      <c r="B1" s="891" t="s">
        <v>3199</v>
      </c>
    </row>
    <row customHeight="1" ht="11.25">
      <c r="A2" s="891" t="s">
        <v>3200</v>
      </c>
      <c r="B2" s="891" t="s">
        <v>1506</v>
      </c>
    </row>
    <row customHeight="1" ht="11.25">
      <c r="A3" s="891" t="s">
        <v>3201</v>
      </c>
      <c r="B3" s="891" t="s">
        <v>1516</v>
      </c>
    </row>
    <row customHeight="1" ht="11.25">
      <c r="A4" s="891" t="s">
        <v>3202</v>
      </c>
      <c r="B4" s="891" t="s">
        <v>1525</v>
      </c>
    </row>
    <row customHeight="1" ht="11.25">
      <c r="A5" s="891" t="s">
        <v>3203</v>
      </c>
      <c r="B5" s="891" t="s">
        <v>1534</v>
      </c>
    </row>
    <row customHeight="1" ht="11.25">
      <c r="A6" s="891" t="s">
        <v>3204</v>
      </c>
      <c r="B6" s="891" t="s">
        <v>1540</v>
      </c>
    </row>
    <row customHeight="1" ht="11.25">
      <c r="A7" s="891" t="s">
        <v>3205</v>
      </c>
      <c r="B7" s="891" t="s">
        <v>1548</v>
      </c>
    </row>
    <row customHeight="1" ht="11.25">
      <c r="A8" s="891" t="s">
        <v>3206</v>
      </c>
      <c r="B8" s="891" t="s">
        <v>1555</v>
      </c>
    </row>
    <row customHeight="1" ht="11.25">
      <c r="A9" s="891" t="s">
        <v>3207</v>
      </c>
      <c r="B9" s="891" t="s">
        <v>1561</v>
      </c>
    </row>
    <row customHeight="1" ht="11.25">
      <c r="A10" s="891" t="s">
        <v>3208</v>
      </c>
      <c r="B10" s="891" t="s">
        <v>1565</v>
      </c>
    </row>
    <row customHeight="1" ht="11.25">
      <c r="A11" s="891" t="s">
        <v>3209</v>
      </c>
      <c r="B11" s="89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DC9B8-B968-7108-2418-0DE653D470CE}"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429" t="s">
        <v>2954</v>
      </c>
      <c r="B1" s="429" t="s">
        <v>2955</v>
      </c>
      <c r="C1" s="429" t="s">
        <v>2956</v>
      </c>
      <c r="D1" s="429" t="s">
        <v>2957</v>
      </c>
      <c r="E1" s="0" t="s">
        <v>2958</v>
      </c>
      <c r="F1" s="0" t="s">
        <v>2959</v>
      </c>
      <c r="G1" s="0" t="s">
        <v>2960</v>
      </c>
    </row>
    <row customHeight="1" ht="11.25">
      <c r="A2" s="0" t="s">
        <v>16</v>
      </c>
      <c r="B2" s="0" t="s">
        <v>2961</v>
      </c>
      <c r="C2" s="0" t="s">
        <v>2962</v>
      </c>
      <c r="D2" s="0" t="s">
        <v>2963</v>
      </c>
      <c r="E2" s="0" t="s">
        <v>2964</v>
      </c>
      <c r="F2" s="0" t="s">
        <v>2965</v>
      </c>
      <c r="G2" s="0" t="s">
        <v>109</v>
      </c>
    </row>
    <row customHeight="1" ht="11.25">
      <c r="A3" s="0" t="s">
        <v>16</v>
      </c>
      <c r="B3" s="0" t="s">
        <v>2961</v>
      </c>
      <c r="C3" s="0" t="s">
        <v>2962</v>
      </c>
      <c r="D3" s="0" t="s">
        <v>2961</v>
      </c>
      <c r="E3" s="0" t="s">
        <v>2962</v>
      </c>
      <c r="F3" s="0" t="s">
        <v>2966</v>
      </c>
      <c r="G3" s="0" t="s">
        <v>110</v>
      </c>
    </row>
    <row customHeight="1" ht="11.25">
      <c r="A4" s="0" t="s">
        <v>16</v>
      </c>
      <c r="B4" s="0" t="s">
        <v>2961</v>
      </c>
      <c r="C4" s="0" t="s">
        <v>2962</v>
      </c>
      <c r="D4" s="0" t="s">
        <v>2967</v>
      </c>
      <c r="E4" s="0" t="s">
        <v>2968</v>
      </c>
      <c r="F4" s="0" t="s">
        <v>2965</v>
      </c>
      <c r="G4" s="0" t="s">
        <v>90</v>
      </c>
    </row>
    <row customHeight="1" ht="11.25">
      <c r="A5" s="0" t="s">
        <v>16</v>
      </c>
      <c r="B5" s="0" t="s">
        <v>2961</v>
      </c>
      <c r="C5" s="0" t="s">
        <v>2962</v>
      </c>
      <c r="D5" s="0" t="s">
        <v>2969</v>
      </c>
      <c r="E5" s="0" t="s">
        <v>2970</v>
      </c>
      <c r="F5" s="0" t="s">
        <v>2965</v>
      </c>
      <c r="G5" s="0" t="s">
        <v>91</v>
      </c>
    </row>
    <row customHeight="1" ht="11.25">
      <c r="A6" s="0" t="s">
        <v>16</v>
      </c>
      <c r="B6" s="0" t="s">
        <v>2971</v>
      </c>
      <c r="C6" s="0" t="s">
        <v>2972</v>
      </c>
      <c r="D6" s="0" t="s">
        <v>2973</v>
      </c>
      <c r="E6" s="0" t="s">
        <v>2974</v>
      </c>
      <c r="F6" s="0" t="s">
        <v>2965</v>
      </c>
      <c r="G6" s="0" t="s">
        <v>111</v>
      </c>
    </row>
    <row customHeight="1" ht="11.25">
      <c r="A7" s="0" t="s">
        <v>16</v>
      </c>
      <c r="B7" s="0" t="s">
        <v>2971</v>
      </c>
      <c r="C7" s="0" t="s">
        <v>2972</v>
      </c>
      <c r="D7" s="0" t="s">
        <v>2971</v>
      </c>
      <c r="E7" s="0" t="s">
        <v>2972</v>
      </c>
      <c r="F7" s="0" t="s">
        <v>2966</v>
      </c>
      <c r="G7" s="0" t="s">
        <v>92</v>
      </c>
    </row>
    <row customHeight="1" ht="11.25">
      <c r="A8" s="0" t="s">
        <v>16</v>
      </c>
      <c r="B8" s="0" t="s">
        <v>2971</v>
      </c>
      <c r="C8" s="0" t="s">
        <v>2972</v>
      </c>
      <c r="D8" s="0" t="s">
        <v>2975</v>
      </c>
      <c r="E8" s="0" t="s">
        <v>2976</v>
      </c>
      <c r="F8" s="0" t="s">
        <v>2965</v>
      </c>
      <c r="G8" s="0" t="s">
        <v>93</v>
      </c>
    </row>
    <row customHeight="1" ht="11.25">
      <c r="A9" s="0" t="s">
        <v>16</v>
      </c>
      <c r="B9" s="0" t="s">
        <v>2971</v>
      </c>
      <c r="C9" s="0" t="s">
        <v>2972</v>
      </c>
      <c r="D9" s="0" t="s">
        <v>2977</v>
      </c>
      <c r="E9" s="0" t="s">
        <v>2978</v>
      </c>
      <c r="F9" s="0" t="s">
        <v>2965</v>
      </c>
      <c r="G9" s="0" t="s">
        <v>112</v>
      </c>
    </row>
    <row customHeight="1" ht="11.25">
      <c r="A10" s="0" t="s">
        <v>16</v>
      </c>
      <c r="B10" s="0" t="s">
        <v>2971</v>
      </c>
      <c r="C10" s="0" t="s">
        <v>2972</v>
      </c>
      <c r="D10" s="0" t="s">
        <v>2979</v>
      </c>
      <c r="E10" s="0" t="s">
        <v>2980</v>
      </c>
      <c r="F10" s="0" t="s">
        <v>2965</v>
      </c>
      <c r="G10" s="0" t="s">
        <v>148</v>
      </c>
    </row>
    <row customHeight="1" ht="11.25">
      <c r="A11" s="0" t="s">
        <v>16</v>
      </c>
      <c r="B11" s="0" t="s">
        <v>2971</v>
      </c>
      <c r="C11" s="0" t="s">
        <v>2972</v>
      </c>
      <c r="D11" s="0" t="s">
        <v>2981</v>
      </c>
      <c r="E11" s="0" t="s">
        <v>2982</v>
      </c>
      <c r="F11" s="0" t="s">
        <v>2965</v>
      </c>
      <c r="G11" s="0" t="s">
        <v>149</v>
      </c>
    </row>
    <row customHeight="1" ht="11.25">
      <c r="A12" s="0" t="s">
        <v>16</v>
      </c>
      <c r="B12" s="0" t="s">
        <v>2983</v>
      </c>
      <c r="C12" s="0" t="s">
        <v>2984</v>
      </c>
      <c r="D12" s="0" t="s">
        <v>2983</v>
      </c>
      <c r="E12" s="0" t="s">
        <v>2984</v>
      </c>
      <c r="F12" s="0" t="s">
        <v>2966</v>
      </c>
      <c r="G12" s="0" t="s">
        <v>150</v>
      </c>
    </row>
    <row customHeight="1" ht="11.25">
      <c r="A13" s="0" t="s">
        <v>16</v>
      </c>
      <c r="B13" s="0" t="s">
        <v>2983</v>
      </c>
      <c r="C13" s="0" t="s">
        <v>2984</v>
      </c>
      <c r="D13" s="0" t="s">
        <v>2985</v>
      </c>
      <c r="E13" s="0" t="s">
        <v>2986</v>
      </c>
      <c r="F13" s="0" t="s">
        <v>2965</v>
      </c>
      <c r="G13" s="0" t="s">
        <v>151</v>
      </c>
    </row>
    <row customHeight="1" ht="11.25">
      <c r="A14" s="0" t="s">
        <v>16</v>
      </c>
      <c r="B14" s="0" t="s">
        <v>2983</v>
      </c>
      <c r="C14" s="0" t="s">
        <v>2984</v>
      </c>
      <c r="D14" s="0" t="s">
        <v>2987</v>
      </c>
      <c r="E14" s="0" t="s">
        <v>2988</v>
      </c>
      <c r="F14" s="0" t="s">
        <v>2965</v>
      </c>
      <c r="G14" s="0" t="s">
        <v>152</v>
      </c>
    </row>
    <row customHeight="1" ht="11.25">
      <c r="A15" s="0" t="s">
        <v>16</v>
      </c>
      <c r="B15" s="0" t="s">
        <v>2983</v>
      </c>
      <c r="C15" s="0" t="s">
        <v>2984</v>
      </c>
      <c r="D15" s="0" t="s">
        <v>2989</v>
      </c>
      <c r="E15" s="0" t="s">
        <v>2990</v>
      </c>
      <c r="F15" s="0" t="s">
        <v>2965</v>
      </c>
      <c r="G15" s="0" t="s">
        <v>153</v>
      </c>
    </row>
    <row customHeight="1" ht="11.25">
      <c r="A16" s="0" t="s">
        <v>16</v>
      </c>
      <c r="B16" s="0" t="s">
        <v>2991</v>
      </c>
      <c r="C16" s="0" t="s">
        <v>2992</v>
      </c>
      <c r="D16" s="0" t="s">
        <v>2993</v>
      </c>
      <c r="E16" s="0" t="s">
        <v>2994</v>
      </c>
      <c r="F16" s="0" t="s">
        <v>2965</v>
      </c>
      <c r="G16" s="0" t="s">
        <v>1468</v>
      </c>
    </row>
    <row customHeight="1" ht="11.25">
      <c r="A17" s="0" t="s">
        <v>16</v>
      </c>
      <c r="B17" s="0" t="s">
        <v>2991</v>
      </c>
      <c r="C17" s="0" t="s">
        <v>2992</v>
      </c>
      <c r="D17" s="0" t="s">
        <v>2991</v>
      </c>
      <c r="E17" s="0" t="s">
        <v>2992</v>
      </c>
      <c r="F17" s="0" t="s">
        <v>2966</v>
      </c>
      <c r="G17" s="0" t="s">
        <v>1474</v>
      </c>
    </row>
    <row customHeight="1" ht="11.25">
      <c r="A18" s="0" t="s">
        <v>16</v>
      </c>
      <c r="B18" s="0" t="s">
        <v>2991</v>
      </c>
      <c r="C18" s="0" t="s">
        <v>2992</v>
      </c>
      <c r="D18" s="0" t="s">
        <v>2995</v>
      </c>
      <c r="E18" s="0" t="s">
        <v>2996</v>
      </c>
      <c r="F18" s="0" t="s">
        <v>2997</v>
      </c>
      <c r="G18" s="0" t="s">
        <v>1486</v>
      </c>
    </row>
    <row customHeight="1" ht="11.25">
      <c r="A19" s="0" t="s">
        <v>16</v>
      </c>
      <c r="B19" s="0" t="s">
        <v>2991</v>
      </c>
      <c r="C19" s="0" t="s">
        <v>2992</v>
      </c>
      <c r="D19" s="0" t="s">
        <v>2998</v>
      </c>
      <c r="E19" s="0" t="s">
        <v>2999</v>
      </c>
      <c r="F19" s="0" t="s">
        <v>2965</v>
      </c>
      <c r="G19" s="0" t="s">
        <v>1500</v>
      </c>
    </row>
    <row customHeight="1" ht="11.25">
      <c r="A20" s="0" t="s">
        <v>16</v>
      </c>
      <c r="B20" s="0" t="s">
        <v>2991</v>
      </c>
      <c r="C20" s="0" t="s">
        <v>2992</v>
      </c>
      <c r="D20" s="0" t="s">
        <v>3000</v>
      </c>
      <c r="E20" s="0" t="s">
        <v>3001</v>
      </c>
      <c r="F20" s="0" t="s">
        <v>2965</v>
      </c>
      <c r="G20" s="0" t="s">
        <v>1512</v>
      </c>
    </row>
    <row customHeight="1" ht="11.25">
      <c r="A21" s="0" t="s">
        <v>16</v>
      </c>
      <c r="B21" s="0" t="s">
        <v>2991</v>
      </c>
      <c r="C21" s="0" t="s">
        <v>2992</v>
      </c>
      <c r="D21" s="0" t="s">
        <v>3002</v>
      </c>
      <c r="E21" s="0" t="s">
        <v>3003</v>
      </c>
      <c r="F21" s="0" t="s">
        <v>2965</v>
      </c>
      <c r="G21" s="0" t="s">
        <v>1521</v>
      </c>
    </row>
    <row customHeight="1" ht="11.25">
      <c r="A22" s="0" t="s">
        <v>16</v>
      </c>
      <c r="B22" s="0" t="s">
        <v>3004</v>
      </c>
      <c r="C22" s="0" t="s">
        <v>3005</v>
      </c>
      <c r="D22" s="0" t="s">
        <v>3006</v>
      </c>
      <c r="E22" s="0" t="s">
        <v>3007</v>
      </c>
      <c r="F22" s="0" t="s">
        <v>2997</v>
      </c>
      <c r="G22" s="0" t="s">
        <v>1537</v>
      </c>
    </row>
    <row customHeight="1" ht="11.25">
      <c r="A23" s="0" t="s">
        <v>16</v>
      </c>
      <c r="B23" s="0" t="s">
        <v>3004</v>
      </c>
      <c r="C23" s="0" t="s">
        <v>3005</v>
      </c>
      <c r="D23" s="0" t="s">
        <v>3004</v>
      </c>
      <c r="E23" s="0" t="s">
        <v>3005</v>
      </c>
      <c r="F23" s="0" t="s">
        <v>2966</v>
      </c>
      <c r="G23" s="0" t="s">
        <v>1544</v>
      </c>
    </row>
    <row customHeight="1" ht="11.25">
      <c r="A24" s="0" t="s">
        <v>16</v>
      </c>
      <c r="B24" s="0" t="s">
        <v>3004</v>
      </c>
      <c r="C24" s="0" t="s">
        <v>3005</v>
      </c>
      <c r="D24" s="0" t="s">
        <v>3008</v>
      </c>
      <c r="E24" s="0" t="s">
        <v>3009</v>
      </c>
      <c r="F24" s="0" t="s">
        <v>2965</v>
      </c>
      <c r="G24" s="0" t="s">
        <v>1552</v>
      </c>
    </row>
    <row customHeight="1" ht="11.25">
      <c r="A25" s="0" t="s">
        <v>16</v>
      </c>
      <c r="B25" s="0" t="s">
        <v>3004</v>
      </c>
      <c r="C25" s="0" t="s">
        <v>3005</v>
      </c>
      <c r="D25" s="0" t="s">
        <v>3010</v>
      </c>
      <c r="E25" s="0" t="s">
        <v>3011</v>
      </c>
      <c r="F25" s="0" t="s">
        <v>2965</v>
      </c>
      <c r="G25" s="0" t="s">
        <v>1559</v>
      </c>
    </row>
    <row customHeight="1" ht="11.25">
      <c r="A26" s="0" t="s">
        <v>16</v>
      </c>
      <c r="B26" s="0" t="s">
        <v>3004</v>
      </c>
      <c r="C26" s="0" t="s">
        <v>3005</v>
      </c>
      <c r="D26" s="0" t="s">
        <v>3012</v>
      </c>
      <c r="E26" s="0" t="s">
        <v>3013</v>
      </c>
      <c r="F26" s="0" t="s">
        <v>2965</v>
      </c>
      <c r="G26" s="0" t="s">
        <v>1563</v>
      </c>
    </row>
    <row customHeight="1" ht="11.25">
      <c r="A27" s="0" t="s">
        <v>16</v>
      </c>
      <c r="B27" s="0" t="s">
        <v>3014</v>
      </c>
      <c r="C27" s="0" t="s">
        <v>3015</v>
      </c>
      <c r="D27" s="0" t="s">
        <v>3016</v>
      </c>
      <c r="E27" s="0" t="s">
        <v>3017</v>
      </c>
      <c r="F27" s="0" t="s">
        <v>2965</v>
      </c>
      <c r="G27" s="0" t="s">
        <v>1568</v>
      </c>
    </row>
    <row customHeight="1" ht="11.25">
      <c r="A28" s="0" t="s">
        <v>16</v>
      </c>
      <c r="B28" s="0" t="s">
        <v>3014</v>
      </c>
      <c r="C28" s="0" t="s">
        <v>3015</v>
      </c>
      <c r="D28" s="0" t="s">
        <v>3018</v>
      </c>
      <c r="E28" s="0" t="s">
        <v>3019</v>
      </c>
      <c r="F28" s="0" t="s">
        <v>2997</v>
      </c>
      <c r="G28" s="0" t="s">
        <v>1576</v>
      </c>
    </row>
    <row customHeight="1" ht="11.25">
      <c r="A29" s="0" t="s">
        <v>16</v>
      </c>
      <c r="B29" s="0" t="s">
        <v>3014</v>
      </c>
      <c r="C29" s="0" t="s">
        <v>3015</v>
      </c>
      <c r="D29" s="0" t="s">
        <v>3020</v>
      </c>
      <c r="E29" s="0" t="s">
        <v>3021</v>
      </c>
      <c r="F29" s="0" t="s">
        <v>2965</v>
      </c>
      <c r="G29" s="0" t="s">
        <v>1578</v>
      </c>
    </row>
    <row customHeight="1" ht="11.25">
      <c r="A30" s="0" t="s">
        <v>16</v>
      </c>
      <c r="B30" s="0" t="s">
        <v>3014</v>
      </c>
      <c r="C30" s="0" t="s">
        <v>3015</v>
      </c>
      <c r="D30" s="0" t="s">
        <v>3014</v>
      </c>
      <c r="E30" s="0" t="s">
        <v>3015</v>
      </c>
      <c r="F30" s="0" t="s">
        <v>2966</v>
      </c>
      <c r="G30" s="0" t="s">
        <v>1581</v>
      </c>
    </row>
    <row customHeight="1" ht="11.25">
      <c r="A31" s="0" t="s">
        <v>16</v>
      </c>
      <c r="B31" s="0" t="s">
        <v>3014</v>
      </c>
      <c r="C31" s="0" t="s">
        <v>3015</v>
      </c>
      <c r="D31" s="0" t="s">
        <v>3022</v>
      </c>
      <c r="E31" s="0" t="s">
        <v>3023</v>
      </c>
      <c r="F31" s="0" t="s">
        <v>2965</v>
      </c>
      <c r="G31" s="0" t="s">
        <v>1586</v>
      </c>
    </row>
    <row customHeight="1" ht="11.25">
      <c r="A32" s="0" t="s">
        <v>16</v>
      </c>
      <c r="B32" s="0" t="s">
        <v>3024</v>
      </c>
      <c r="C32" s="0" t="s">
        <v>3025</v>
      </c>
      <c r="D32" s="0" t="s">
        <v>3026</v>
      </c>
      <c r="E32" s="0" t="s">
        <v>3027</v>
      </c>
      <c r="F32" s="0" t="s">
        <v>2997</v>
      </c>
      <c r="G32" s="0" t="s">
        <v>1588</v>
      </c>
    </row>
    <row customHeight="1" ht="11.25">
      <c r="A33" s="0" t="s">
        <v>16</v>
      </c>
      <c r="B33" s="0" t="s">
        <v>3024</v>
      </c>
      <c r="C33" s="0" t="s">
        <v>3025</v>
      </c>
      <c r="D33" s="0" t="s">
        <v>3024</v>
      </c>
      <c r="E33" s="0" t="s">
        <v>3025</v>
      </c>
      <c r="F33" s="0" t="s">
        <v>2966</v>
      </c>
      <c r="G33" s="0" t="s">
        <v>1590</v>
      </c>
    </row>
    <row customHeight="1" ht="11.25">
      <c r="A34" s="0" t="s">
        <v>16</v>
      </c>
      <c r="B34" s="0" t="s">
        <v>3024</v>
      </c>
      <c r="C34" s="0" t="s">
        <v>3025</v>
      </c>
      <c r="D34" s="0" t="s">
        <v>3028</v>
      </c>
      <c r="E34" s="0" t="s">
        <v>3029</v>
      </c>
      <c r="F34" s="0" t="s">
        <v>2965</v>
      </c>
      <c r="G34" s="0" t="s">
        <v>1592</v>
      </c>
    </row>
    <row customHeight="1" ht="11.25">
      <c r="A35" s="0" t="s">
        <v>16</v>
      </c>
      <c r="B35" s="0" t="s">
        <v>3024</v>
      </c>
      <c r="C35" s="0" t="s">
        <v>3025</v>
      </c>
      <c r="D35" s="0" t="s">
        <v>3030</v>
      </c>
      <c r="E35" s="0" t="s">
        <v>3031</v>
      </c>
      <c r="F35" s="0" t="s">
        <v>2965</v>
      </c>
      <c r="G35" s="0" t="s">
        <v>1597</v>
      </c>
    </row>
    <row customHeight="1" ht="11.25">
      <c r="A36" s="0" t="s">
        <v>16</v>
      </c>
      <c r="B36" s="0" t="s">
        <v>3032</v>
      </c>
      <c r="C36" s="0" t="s">
        <v>3033</v>
      </c>
      <c r="D36" s="0" t="s">
        <v>3034</v>
      </c>
      <c r="E36" s="0" t="s">
        <v>3035</v>
      </c>
      <c r="F36" s="0" t="s">
        <v>2965</v>
      </c>
      <c r="G36" s="0" t="s">
        <v>1602</v>
      </c>
    </row>
    <row customHeight="1" ht="11.25">
      <c r="A37" s="0" t="s">
        <v>16</v>
      </c>
      <c r="B37" s="0" t="s">
        <v>3032</v>
      </c>
      <c r="C37" s="0" t="s">
        <v>3033</v>
      </c>
      <c r="D37" s="0" t="s">
        <v>3036</v>
      </c>
      <c r="E37" s="0" t="s">
        <v>3037</v>
      </c>
      <c r="F37" s="0" t="s">
        <v>2965</v>
      </c>
      <c r="G37" s="0" t="s">
        <v>1606</v>
      </c>
    </row>
    <row customHeight="1" ht="11.25">
      <c r="A38" s="0" t="s">
        <v>16</v>
      </c>
      <c r="B38" s="0" t="s">
        <v>3032</v>
      </c>
      <c r="C38" s="0" t="s">
        <v>3033</v>
      </c>
      <c r="D38" s="0" t="s">
        <v>3032</v>
      </c>
      <c r="E38" s="0" t="s">
        <v>3033</v>
      </c>
      <c r="F38" s="0" t="s">
        <v>2966</v>
      </c>
      <c r="G38" s="0" t="s">
        <v>1614</v>
      </c>
    </row>
    <row customHeight="1" ht="11.25">
      <c r="A39" s="0" t="s">
        <v>16</v>
      </c>
      <c r="B39" s="0" t="s">
        <v>3032</v>
      </c>
      <c r="C39" s="0" t="s">
        <v>3033</v>
      </c>
      <c r="D39" s="0" t="s">
        <v>3038</v>
      </c>
      <c r="E39" s="0" t="s">
        <v>3039</v>
      </c>
      <c r="F39" s="0" t="s">
        <v>2965</v>
      </c>
      <c r="G39" s="0" t="s">
        <v>1620</v>
      </c>
    </row>
    <row customHeight="1" ht="11.25">
      <c r="A40" s="0" t="s">
        <v>16</v>
      </c>
      <c r="B40" s="0" t="s">
        <v>3032</v>
      </c>
      <c r="C40" s="0" t="s">
        <v>3033</v>
      </c>
      <c r="D40" s="0" t="s">
        <v>3040</v>
      </c>
      <c r="E40" s="0" t="s">
        <v>3041</v>
      </c>
      <c r="F40" s="0" t="s">
        <v>2965</v>
      </c>
      <c r="G40" s="0" t="s">
        <v>1625</v>
      </c>
    </row>
    <row customHeight="1" ht="11.25">
      <c r="A41" s="0" t="s">
        <v>16</v>
      </c>
      <c r="B41" s="0" t="s">
        <v>3042</v>
      </c>
      <c r="C41" s="0" t="s">
        <v>3043</v>
      </c>
      <c r="D41" s="0" t="s">
        <v>3044</v>
      </c>
      <c r="E41" s="0" t="s">
        <v>3045</v>
      </c>
      <c r="F41" s="0" t="s">
        <v>2965</v>
      </c>
      <c r="G41" s="0" t="s">
        <v>1629</v>
      </c>
    </row>
    <row customHeight="1" ht="11.25">
      <c r="A42" s="0" t="s">
        <v>16</v>
      </c>
      <c r="B42" s="0" t="s">
        <v>3042</v>
      </c>
      <c r="C42" s="0" t="s">
        <v>3043</v>
      </c>
      <c r="D42" s="0" t="s">
        <v>3046</v>
      </c>
      <c r="E42" s="0" t="s">
        <v>3047</v>
      </c>
      <c r="F42" s="0" t="s">
        <v>2965</v>
      </c>
      <c r="G42" s="0" t="s">
        <v>1632</v>
      </c>
    </row>
    <row customHeight="1" ht="11.25">
      <c r="A43" s="0" t="s">
        <v>16</v>
      </c>
      <c r="B43" s="0" t="s">
        <v>3042</v>
      </c>
      <c r="C43" s="0" t="s">
        <v>3043</v>
      </c>
      <c r="D43" s="0" t="s">
        <v>3042</v>
      </c>
      <c r="E43" s="0" t="s">
        <v>3043</v>
      </c>
      <c r="F43" s="0" t="s">
        <v>2966</v>
      </c>
      <c r="G43" s="0" t="s">
        <v>1639</v>
      </c>
    </row>
    <row customHeight="1" ht="11.25">
      <c r="A44" s="0" t="s">
        <v>16</v>
      </c>
      <c r="B44" s="0" t="s">
        <v>3042</v>
      </c>
      <c r="C44" s="0" t="s">
        <v>3043</v>
      </c>
      <c r="D44" s="0" t="s">
        <v>3048</v>
      </c>
      <c r="E44" s="0" t="s">
        <v>3049</v>
      </c>
      <c r="F44" s="0" t="s">
        <v>2965</v>
      </c>
      <c r="G44" s="0" t="s">
        <v>1648</v>
      </c>
    </row>
    <row customHeight="1" ht="11.25">
      <c r="A45" s="0" t="s">
        <v>16</v>
      </c>
      <c r="B45" s="0" t="s">
        <v>3050</v>
      </c>
      <c r="C45" s="0" t="s">
        <v>3051</v>
      </c>
      <c r="D45" s="0" t="s">
        <v>3052</v>
      </c>
      <c r="E45" s="0" t="s">
        <v>3053</v>
      </c>
      <c r="F45" s="0" t="s">
        <v>3054</v>
      </c>
      <c r="G45" s="0" t="s">
        <v>1653</v>
      </c>
    </row>
    <row customHeight="1" ht="11.25">
      <c r="A46" s="0" t="s">
        <v>16</v>
      </c>
      <c r="B46" s="0" t="s">
        <v>3050</v>
      </c>
      <c r="C46" s="0" t="s">
        <v>3051</v>
      </c>
      <c r="D46" s="0" t="s">
        <v>3055</v>
      </c>
      <c r="E46" s="0" t="s">
        <v>3056</v>
      </c>
      <c r="F46" s="0" t="s">
        <v>2965</v>
      </c>
      <c r="G46" s="0" t="s">
        <v>1657</v>
      </c>
    </row>
    <row customHeight="1" ht="11.25">
      <c r="A47" s="0" t="s">
        <v>16</v>
      </c>
      <c r="B47" s="0" t="s">
        <v>3050</v>
      </c>
      <c r="C47" s="0" t="s">
        <v>3051</v>
      </c>
      <c r="D47" s="0" t="s">
        <v>3050</v>
      </c>
      <c r="E47" s="0" t="s">
        <v>3051</v>
      </c>
      <c r="F47" s="0" t="s">
        <v>2966</v>
      </c>
      <c r="G47" s="0" t="s">
        <v>1663</v>
      </c>
    </row>
    <row customHeight="1" ht="11.25">
      <c r="A48" s="0" t="s">
        <v>16</v>
      </c>
      <c r="B48" s="0" t="s">
        <v>3050</v>
      </c>
      <c r="C48" s="0" t="s">
        <v>3051</v>
      </c>
      <c r="D48" s="0" t="s">
        <v>3057</v>
      </c>
      <c r="E48" s="0" t="s">
        <v>3058</v>
      </c>
      <c r="F48" s="0" t="s">
        <v>2965</v>
      </c>
      <c r="G48" s="0" t="s">
        <v>1668</v>
      </c>
    </row>
    <row customHeight="1" ht="11.25">
      <c r="A49" s="0" t="s">
        <v>16</v>
      </c>
      <c r="B49" s="0" t="s">
        <v>3059</v>
      </c>
      <c r="C49" s="0" t="s">
        <v>3060</v>
      </c>
      <c r="D49" s="0" t="s">
        <v>3061</v>
      </c>
      <c r="E49" s="0" t="s">
        <v>3062</v>
      </c>
      <c r="F49" s="0" t="s">
        <v>2965</v>
      </c>
      <c r="G49" s="0" t="s">
        <v>1671</v>
      </c>
    </row>
    <row customHeight="1" ht="11.25">
      <c r="A50" s="0" t="s">
        <v>16</v>
      </c>
      <c r="B50" s="0" t="s">
        <v>3059</v>
      </c>
      <c r="C50" s="0" t="s">
        <v>3060</v>
      </c>
      <c r="D50" s="0" t="s">
        <v>3063</v>
      </c>
      <c r="E50" s="0" t="s">
        <v>3064</v>
      </c>
      <c r="F50" s="0" t="s">
        <v>2997</v>
      </c>
      <c r="G50" s="0" t="s">
        <v>1674</v>
      </c>
    </row>
    <row customHeight="1" ht="11.25">
      <c r="A51" s="0" t="s">
        <v>16</v>
      </c>
      <c r="B51" s="0" t="s">
        <v>3059</v>
      </c>
      <c r="C51" s="0" t="s">
        <v>3060</v>
      </c>
      <c r="D51" s="0" t="s">
        <v>3020</v>
      </c>
      <c r="E51" s="0" t="s">
        <v>3065</v>
      </c>
      <c r="F51" s="0" t="s">
        <v>2965</v>
      </c>
      <c r="G51" s="0" t="s">
        <v>1679</v>
      </c>
    </row>
    <row customHeight="1" ht="11.25">
      <c r="A52" s="0" t="s">
        <v>16</v>
      </c>
      <c r="B52" s="0" t="s">
        <v>3059</v>
      </c>
      <c r="C52" s="0" t="s">
        <v>3060</v>
      </c>
      <c r="D52" s="0" t="s">
        <v>3066</v>
      </c>
      <c r="E52" s="0" t="s">
        <v>3067</v>
      </c>
      <c r="F52" s="0" t="s">
        <v>2965</v>
      </c>
      <c r="G52" s="0" t="s">
        <v>1683</v>
      </c>
    </row>
    <row customHeight="1" ht="11.25">
      <c r="A53" s="0" t="s">
        <v>16</v>
      </c>
      <c r="B53" s="0" t="s">
        <v>3059</v>
      </c>
      <c r="C53" s="0" t="s">
        <v>3060</v>
      </c>
      <c r="D53" s="0" t="s">
        <v>3059</v>
      </c>
      <c r="E53" s="0" t="s">
        <v>3060</v>
      </c>
      <c r="F53" s="0" t="s">
        <v>2966</v>
      </c>
      <c r="G53" s="0" t="s">
        <v>1685</v>
      </c>
    </row>
    <row customHeight="1" ht="11.25">
      <c r="A54" s="0" t="s">
        <v>16</v>
      </c>
      <c r="B54" s="0" t="s">
        <v>3059</v>
      </c>
      <c r="C54" s="0" t="s">
        <v>3060</v>
      </c>
      <c r="D54" s="0" t="s">
        <v>3068</v>
      </c>
      <c r="E54" s="0" t="s">
        <v>3069</v>
      </c>
      <c r="F54" s="0" t="s">
        <v>2965</v>
      </c>
      <c r="G54" s="0" t="s">
        <v>1688</v>
      </c>
    </row>
    <row customHeight="1" ht="11.25">
      <c r="A55" s="0" t="s">
        <v>16</v>
      </c>
      <c r="B55" s="0" t="s">
        <v>3070</v>
      </c>
      <c r="C55" s="0" t="s">
        <v>3071</v>
      </c>
      <c r="D55" s="0" t="s">
        <v>3072</v>
      </c>
      <c r="E55" s="0" t="s">
        <v>3073</v>
      </c>
      <c r="F55" s="0" t="s">
        <v>2997</v>
      </c>
      <c r="G55" s="0" t="s">
        <v>1692</v>
      </c>
    </row>
    <row customHeight="1" ht="11.25">
      <c r="A56" s="0" t="s">
        <v>16</v>
      </c>
      <c r="B56" s="0" t="s">
        <v>3070</v>
      </c>
      <c r="C56" s="0" t="s">
        <v>3071</v>
      </c>
      <c r="D56" s="0" t="s">
        <v>3074</v>
      </c>
      <c r="E56" s="0" t="s">
        <v>3075</v>
      </c>
      <c r="F56" s="0" t="s">
        <v>2965</v>
      </c>
      <c r="G56" s="0" t="s">
        <v>1695</v>
      </c>
    </row>
    <row customHeight="1" ht="11.25">
      <c r="A57" s="0" t="s">
        <v>16</v>
      </c>
      <c r="B57" s="0" t="s">
        <v>3070</v>
      </c>
      <c r="C57" s="0" t="s">
        <v>3071</v>
      </c>
      <c r="D57" s="0" t="s">
        <v>3076</v>
      </c>
      <c r="E57" s="0" t="s">
        <v>3077</v>
      </c>
      <c r="F57" s="0" t="s">
        <v>2965</v>
      </c>
      <c r="G57" s="0" t="s">
        <v>1698</v>
      </c>
    </row>
    <row customHeight="1" ht="11.25">
      <c r="A58" s="0" t="s">
        <v>16</v>
      </c>
      <c r="B58" s="0" t="s">
        <v>3070</v>
      </c>
      <c r="C58" s="0" t="s">
        <v>3071</v>
      </c>
      <c r="D58" s="0" t="s">
        <v>3078</v>
      </c>
      <c r="E58" s="0" t="s">
        <v>3079</v>
      </c>
      <c r="F58" s="0" t="s">
        <v>2965</v>
      </c>
      <c r="G58" s="0" t="s">
        <v>1701</v>
      </c>
    </row>
    <row customHeight="1" ht="11.25">
      <c r="A59" s="0" t="s">
        <v>16</v>
      </c>
      <c r="B59" s="0" t="s">
        <v>3070</v>
      </c>
      <c r="C59" s="0" t="s">
        <v>3071</v>
      </c>
      <c r="D59" s="0" t="s">
        <v>3070</v>
      </c>
      <c r="E59" s="0" t="s">
        <v>3071</v>
      </c>
      <c r="F59" s="0" t="s">
        <v>2966</v>
      </c>
      <c r="G59" s="0" t="s">
        <v>1705</v>
      </c>
    </row>
    <row customHeight="1" ht="11.25">
      <c r="A60" s="0" t="s">
        <v>16</v>
      </c>
      <c r="B60" s="0" t="s">
        <v>3070</v>
      </c>
      <c r="C60" s="0" t="s">
        <v>3071</v>
      </c>
      <c r="D60" s="0" t="s">
        <v>3080</v>
      </c>
      <c r="E60" s="0" t="s">
        <v>3081</v>
      </c>
      <c r="F60" s="0" t="s">
        <v>2965</v>
      </c>
      <c r="G60" s="0" t="s">
        <v>1708</v>
      </c>
    </row>
    <row customHeight="1" ht="11.25">
      <c r="A61" s="0" t="s">
        <v>16</v>
      </c>
      <c r="B61" s="0" t="s">
        <v>3082</v>
      </c>
      <c r="C61" s="0" t="s">
        <v>3083</v>
      </c>
      <c r="D61" s="0" t="s">
        <v>3084</v>
      </c>
      <c r="E61" s="0" t="s">
        <v>3085</v>
      </c>
      <c r="F61" s="0" t="s">
        <v>2965</v>
      </c>
      <c r="G61" s="0" t="s">
        <v>3086</v>
      </c>
    </row>
    <row customHeight="1" ht="11.25">
      <c r="A62" s="0" t="s">
        <v>16</v>
      </c>
      <c r="B62" s="0" t="s">
        <v>3082</v>
      </c>
      <c r="C62" s="0" t="s">
        <v>3083</v>
      </c>
      <c r="D62" s="0" t="s">
        <v>3036</v>
      </c>
      <c r="E62" s="0" t="s">
        <v>3087</v>
      </c>
      <c r="F62" s="0" t="s">
        <v>2965</v>
      </c>
      <c r="G62" s="0" t="s">
        <v>3088</v>
      </c>
    </row>
    <row customHeight="1" ht="11.25">
      <c r="A63" s="0" t="s">
        <v>16</v>
      </c>
      <c r="B63" s="0" t="s">
        <v>3082</v>
      </c>
      <c r="C63" s="0" t="s">
        <v>3083</v>
      </c>
      <c r="D63" s="0" t="s">
        <v>3089</v>
      </c>
      <c r="E63" s="0" t="s">
        <v>3090</v>
      </c>
      <c r="F63" s="0" t="s">
        <v>2965</v>
      </c>
      <c r="G63" s="0" t="s">
        <v>3091</v>
      </c>
    </row>
    <row customHeight="1" ht="11.25">
      <c r="A64" s="0" t="s">
        <v>16</v>
      </c>
      <c r="B64" s="0" t="s">
        <v>3082</v>
      </c>
      <c r="C64" s="0" t="s">
        <v>3083</v>
      </c>
      <c r="D64" s="0" t="s">
        <v>3092</v>
      </c>
      <c r="E64" s="0" t="s">
        <v>3093</v>
      </c>
      <c r="F64" s="0" t="s">
        <v>2965</v>
      </c>
      <c r="G64" s="0" t="s">
        <v>3094</v>
      </c>
    </row>
    <row customHeight="1" ht="11.25">
      <c r="A65" s="0" t="s">
        <v>16</v>
      </c>
      <c r="B65" s="0" t="s">
        <v>3082</v>
      </c>
      <c r="C65" s="0" t="s">
        <v>3083</v>
      </c>
      <c r="D65" s="0" t="s">
        <v>3095</v>
      </c>
      <c r="E65" s="0" t="s">
        <v>3096</v>
      </c>
      <c r="F65" s="0" t="s">
        <v>2965</v>
      </c>
      <c r="G65" s="0" t="s">
        <v>3097</v>
      </c>
    </row>
    <row customHeight="1" ht="11.25">
      <c r="A66" s="0" t="s">
        <v>16</v>
      </c>
      <c r="B66" s="0" t="s">
        <v>3082</v>
      </c>
      <c r="C66" s="0" t="s">
        <v>3083</v>
      </c>
      <c r="D66" s="0" t="s">
        <v>3098</v>
      </c>
      <c r="E66" s="0" t="s">
        <v>3099</v>
      </c>
      <c r="F66" s="0" t="s">
        <v>2965</v>
      </c>
      <c r="G66" s="0" t="s">
        <v>3100</v>
      </c>
    </row>
    <row customHeight="1" ht="11.25">
      <c r="A67" s="0" t="s">
        <v>16</v>
      </c>
      <c r="B67" s="0" t="s">
        <v>3082</v>
      </c>
      <c r="C67" s="0" t="s">
        <v>3083</v>
      </c>
      <c r="D67" s="0" t="s">
        <v>3101</v>
      </c>
      <c r="E67" s="0" t="s">
        <v>3102</v>
      </c>
      <c r="F67" s="0" t="s">
        <v>2965</v>
      </c>
      <c r="G67" s="0" t="s">
        <v>2025</v>
      </c>
    </row>
    <row customHeight="1" ht="11.25">
      <c r="A68" s="0" t="s">
        <v>16</v>
      </c>
      <c r="B68" s="0" t="s">
        <v>3082</v>
      </c>
      <c r="C68" s="0" t="s">
        <v>3083</v>
      </c>
      <c r="D68" s="0" t="s">
        <v>3040</v>
      </c>
      <c r="E68" s="0" t="s">
        <v>3103</v>
      </c>
      <c r="F68" s="0" t="s">
        <v>2965</v>
      </c>
      <c r="G68" s="0" t="s">
        <v>3104</v>
      </c>
    </row>
    <row customHeight="1" ht="11.25">
      <c r="A69" s="0" t="s">
        <v>16</v>
      </c>
      <c r="B69" s="0" t="s">
        <v>3082</v>
      </c>
      <c r="C69" s="0" t="s">
        <v>3083</v>
      </c>
      <c r="D69" s="0" t="s">
        <v>3105</v>
      </c>
      <c r="E69" s="0" t="s">
        <v>3106</v>
      </c>
      <c r="F69" s="0" t="s">
        <v>2965</v>
      </c>
      <c r="G69" s="0" t="s">
        <v>2228</v>
      </c>
    </row>
    <row customHeight="1" ht="11.25">
      <c r="A70" s="0" t="s">
        <v>16</v>
      </c>
      <c r="B70" s="0" t="s">
        <v>3082</v>
      </c>
      <c r="C70" s="0" t="s">
        <v>3083</v>
      </c>
      <c r="D70" s="0" t="s">
        <v>3082</v>
      </c>
      <c r="E70" s="0" t="s">
        <v>3083</v>
      </c>
      <c r="F70" s="0" t="s">
        <v>2966</v>
      </c>
      <c r="G70" s="0" t="s">
        <v>3107</v>
      </c>
    </row>
    <row customHeight="1" ht="11.25">
      <c r="A71" s="0" t="s">
        <v>16</v>
      </c>
      <c r="B71" s="0" t="s">
        <v>3082</v>
      </c>
      <c r="C71" s="0" t="s">
        <v>3083</v>
      </c>
      <c r="D71" s="0" t="s">
        <v>3108</v>
      </c>
      <c r="E71" s="0" t="s">
        <v>3109</v>
      </c>
      <c r="F71" s="0" t="s">
        <v>2965</v>
      </c>
      <c r="G71" s="0" t="s">
        <v>3110</v>
      </c>
    </row>
    <row customHeight="1" ht="11.25">
      <c r="A72" s="0" t="s">
        <v>16</v>
      </c>
      <c r="B72" s="0" t="s">
        <v>3082</v>
      </c>
      <c r="C72" s="0" t="s">
        <v>3083</v>
      </c>
      <c r="D72" s="0" t="s">
        <v>3111</v>
      </c>
      <c r="E72" s="0" t="s">
        <v>3112</v>
      </c>
      <c r="F72" s="0" t="s">
        <v>2965</v>
      </c>
      <c r="G72" s="0" t="s">
        <v>3113</v>
      </c>
    </row>
    <row customHeight="1" ht="11.25">
      <c r="A73" s="0" t="s">
        <v>16</v>
      </c>
      <c r="B73" s="0" t="s">
        <v>3114</v>
      </c>
      <c r="C73" s="0" t="s">
        <v>3115</v>
      </c>
      <c r="D73" s="0" t="s">
        <v>3116</v>
      </c>
      <c r="E73" s="0" t="s">
        <v>3117</v>
      </c>
      <c r="F73" s="0" t="s">
        <v>2965</v>
      </c>
      <c r="G73" s="0" t="s">
        <v>3118</v>
      </c>
    </row>
    <row customHeight="1" ht="11.25">
      <c r="A74" s="0" t="s">
        <v>16</v>
      </c>
      <c r="B74" s="0" t="s">
        <v>3114</v>
      </c>
      <c r="C74" s="0" t="s">
        <v>3115</v>
      </c>
      <c r="D74" s="0" t="s">
        <v>3119</v>
      </c>
      <c r="E74" s="0" t="s">
        <v>3120</v>
      </c>
      <c r="F74" s="0" t="s">
        <v>2997</v>
      </c>
      <c r="G74" s="0" t="s">
        <v>3121</v>
      </c>
    </row>
    <row customHeight="1" ht="11.25">
      <c r="A75" s="0" t="s">
        <v>16</v>
      </c>
      <c r="B75" s="0" t="s">
        <v>3114</v>
      </c>
      <c r="C75" s="0" t="s">
        <v>3115</v>
      </c>
      <c r="D75" s="0" t="s">
        <v>3122</v>
      </c>
      <c r="E75" s="0" t="s">
        <v>3123</v>
      </c>
      <c r="F75" s="0" t="s">
        <v>2965</v>
      </c>
      <c r="G75" s="0" t="s">
        <v>3124</v>
      </c>
    </row>
    <row customHeight="1" ht="11.25">
      <c r="A76" s="0" t="s">
        <v>16</v>
      </c>
      <c r="B76" s="0" t="s">
        <v>3114</v>
      </c>
      <c r="C76" s="0" t="s">
        <v>3115</v>
      </c>
      <c r="D76" s="0" t="s">
        <v>3125</v>
      </c>
      <c r="E76" s="0" t="s">
        <v>3126</v>
      </c>
      <c r="F76" s="0" t="s">
        <v>2965</v>
      </c>
      <c r="G76" s="0" t="s">
        <v>3127</v>
      </c>
    </row>
    <row customHeight="1" ht="11.25">
      <c r="A77" s="0" t="s">
        <v>16</v>
      </c>
      <c r="B77" s="0" t="s">
        <v>3114</v>
      </c>
      <c r="C77" s="0" t="s">
        <v>3115</v>
      </c>
      <c r="D77" s="0" t="s">
        <v>3114</v>
      </c>
      <c r="E77" s="0" t="s">
        <v>3115</v>
      </c>
      <c r="F77" s="0" t="s">
        <v>2966</v>
      </c>
      <c r="G77" s="0" t="s">
        <v>3128</v>
      </c>
    </row>
    <row customHeight="1" ht="11.25">
      <c r="A78" s="0" t="s">
        <v>16</v>
      </c>
      <c r="B78" s="0" t="s">
        <v>3114</v>
      </c>
      <c r="C78" s="0" t="s">
        <v>3115</v>
      </c>
      <c r="D78" s="0" t="s">
        <v>3129</v>
      </c>
      <c r="E78" s="0" t="s">
        <v>3130</v>
      </c>
      <c r="F78" s="0" t="s">
        <v>2965</v>
      </c>
      <c r="G78" s="0" t="s">
        <v>3131</v>
      </c>
    </row>
    <row customHeight="1" ht="11.25">
      <c r="A79" s="0" t="s">
        <v>16</v>
      </c>
      <c r="B79" s="0" t="s">
        <v>3132</v>
      </c>
      <c r="C79" s="0" t="s">
        <v>3133</v>
      </c>
      <c r="D79" s="0" t="s">
        <v>3134</v>
      </c>
      <c r="E79" s="0" t="s">
        <v>3135</v>
      </c>
      <c r="F79" s="0" t="s">
        <v>2965</v>
      </c>
      <c r="G79" s="0" t="s">
        <v>3136</v>
      </c>
    </row>
    <row customHeight="1" ht="11.25">
      <c r="A80" s="0" t="s">
        <v>16</v>
      </c>
      <c r="B80" s="0" t="s">
        <v>3132</v>
      </c>
      <c r="C80" s="0" t="s">
        <v>3133</v>
      </c>
      <c r="D80" s="0" t="s">
        <v>3137</v>
      </c>
      <c r="E80" s="0" t="s">
        <v>3138</v>
      </c>
      <c r="F80" s="0" t="s">
        <v>2997</v>
      </c>
      <c r="G80" s="0" t="s">
        <v>3139</v>
      </c>
    </row>
    <row customHeight="1" ht="11.25">
      <c r="A81" s="0" t="s">
        <v>16</v>
      </c>
      <c r="B81" s="0" t="s">
        <v>3132</v>
      </c>
      <c r="C81" s="0" t="s">
        <v>3133</v>
      </c>
      <c r="D81" s="0" t="s">
        <v>3140</v>
      </c>
      <c r="E81" s="0" t="s">
        <v>3141</v>
      </c>
      <c r="F81" s="0" t="s">
        <v>2965</v>
      </c>
      <c r="G81" s="0" t="s">
        <v>3142</v>
      </c>
    </row>
    <row customHeight="1" ht="11.25">
      <c r="A82" s="0" t="s">
        <v>16</v>
      </c>
      <c r="B82" s="0" t="s">
        <v>3132</v>
      </c>
      <c r="C82" s="0" t="s">
        <v>3133</v>
      </c>
      <c r="D82" s="0" t="s">
        <v>3143</v>
      </c>
      <c r="E82" s="0" t="s">
        <v>3144</v>
      </c>
      <c r="F82" s="0" t="s">
        <v>2965</v>
      </c>
      <c r="G82" s="0" t="s">
        <v>3145</v>
      </c>
    </row>
    <row customHeight="1" ht="11.25">
      <c r="A83" s="0" t="s">
        <v>16</v>
      </c>
      <c r="B83" s="0" t="s">
        <v>3132</v>
      </c>
      <c r="C83" s="0" t="s">
        <v>3133</v>
      </c>
      <c r="D83" s="0" t="s">
        <v>3146</v>
      </c>
      <c r="E83" s="0" t="s">
        <v>3147</v>
      </c>
      <c r="F83" s="0" t="s">
        <v>2965</v>
      </c>
      <c r="G83" s="0" t="s">
        <v>3148</v>
      </c>
    </row>
    <row customHeight="1" ht="11.25">
      <c r="A84" s="0" t="s">
        <v>16</v>
      </c>
      <c r="B84" s="0" t="s">
        <v>3132</v>
      </c>
      <c r="C84" s="0" t="s">
        <v>3133</v>
      </c>
      <c r="D84" s="0" t="s">
        <v>3132</v>
      </c>
      <c r="E84" s="0" t="s">
        <v>3133</v>
      </c>
      <c r="F84" s="0" t="s">
        <v>2966</v>
      </c>
      <c r="G84" s="0" t="s">
        <v>3149</v>
      </c>
    </row>
    <row customHeight="1" ht="11.25">
      <c r="A85" s="0" t="s">
        <v>16</v>
      </c>
      <c r="B85" s="0" t="s">
        <v>3132</v>
      </c>
      <c r="C85" s="0" t="s">
        <v>3133</v>
      </c>
      <c r="D85" s="0" t="s">
        <v>3150</v>
      </c>
      <c r="E85" s="0" t="s">
        <v>3151</v>
      </c>
      <c r="F85" s="0" t="s">
        <v>2965</v>
      </c>
      <c r="G85" s="0" t="s">
        <v>3152</v>
      </c>
    </row>
    <row customHeight="1" ht="11.25">
      <c r="A86" s="0" t="s">
        <v>16</v>
      </c>
      <c r="B86" s="0" t="s">
        <v>3153</v>
      </c>
      <c r="C86" s="0" t="s">
        <v>3154</v>
      </c>
      <c r="D86" s="0" t="s">
        <v>3155</v>
      </c>
      <c r="E86" s="0" t="s">
        <v>3156</v>
      </c>
      <c r="F86" s="0" t="s">
        <v>3054</v>
      </c>
      <c r="G86" s="0" t="s">
        <v>3157</v>
      </c>
    </row>
    <row customHeight="1" ht="11.25">
      <c r="A87" s="0" t="s">
        <v>16</v>
      </c>
      <c r="B87" s="0" t="s">
        <v>3153</v>
      </c>
      <c r="C87" s="0" t="s">
        <v>3154</v>
      </c>
      <c r="D87" s="0" t="s">
        <v>3158</v>
      </c>
      <c r="E87" s="0" t="s">
        <v>3159</v>
      </c>
      <c r="F87" s="0" t="s">
        <v>2965</v>
      </c>
      <c r="G87" s="0" t="s">
        <v>3160</v>
      </c>
    </row>
    <row customHeight="1" ht="11.25">
      <c r="A88" s="0" t="s">
        <v>16</v>
      </c>
      <c r="B88" s="0" t="s">
        <v>3153</v>
      </c>
      <c r="C88" s="0" t="s">
        <v>3154</v>
      </c>
      <c r="D88" s="0" t="s">
        <v>3161</v>
      </c>
      <c r="E88" s="0" t="s">
        <v>3162</v>
      </c>
      <c r="F88" s="0" t="s">
        <v>2965</v>
      </c>
      <c r="G88" s="0" t="s">
        <v>3163</v>
      </c>
    </row>
    <row customHeight="1" ht="11.25">
      <c r="A89" s="0" t="s">
        <v>16</v>
      </c>
      <c r="B89" s="0" t="s">
        <v>3153</v>
      </c>
      <c r="C89" s="0" t="s">
        <v>3154</v>
      </c>
      <c r="D89" s="0" t="s">
        <v>3164</v>
      </c>
      <c r="E89" s="0" t="s">
        <v>3165</v>
      </c>
      <c r="F89" s="0" t="s">
        <v>2965</v>
      </c>
      <c r="G89" s="0" t="s">
        <v>3166</v>
      </c>
    </row>
    <row customHeight="1" ht="11.25">
      <c r="A90" s="0" t="s">
        <v>16</v>
      </c>
      <c r="B90" s="0" t="s">
        <v>3153</v>
      </c>
      <c r="C90" s="0" t="s">
        <v>3154</v>
      </c>
      <c r="D90" s="0" t="s">
        <v>3167</v>
      </c>
      <c r="E90" s="0" t="s">
        <v>3168</v>
      </c>
      <c r="F90" s="0" t="s">
        <v>2965</v>
      </c>
      <c r="G90" s="0" t="s">
        <v>3169</v>
      </c>
    </row>
    <row customHeight="1" ht="11.25">
      <c r="A91" s="0" t="s">
        <v>16</v>
      </c>
      <c r="B91" s="0" t="s">
        <v>3153</v>
      </c>
      <c r="C91" s="0" t="s">
        <v>3154</v>
      </c>
      <c r="D91" s="0" t="s">
        <v>3170</v>
      </c>
      <c r="E91" s="0" t="s">
        <v>3171</v>
      </c>
      <c r="F91" s="0" t="s">
        <v>2965</v>
      </c>
      <c r="G91" s="0" t="s">
        <v>3172</v>
      </c>
    </row>
    <row customHeight="1" ht="11.25">
      <c r="A92" s="0" t="s">
        <v>16</v>
      </c>
      <c r="B92" s="0" t="s">
        <v>3153</v>
      </c>
      <c r="C92" s="0" t="s">
        <v>3154</v>
      </c>
      <c r="D92" s="0" t="s">
        <v>3048</v>
      </c>
      <c r="E92" s="0" t="s">
        <v>3173</v>
      </c>
      <c r="F92" s="0" t="s">
        <v>2965</v>
      </c>
      <c r="G92" s="0" t="s">
        <v>3174</v>
      </c>
    </row>
    <row customHeight="1" ht="11.25">
      <c r="A93" s="0" t="s">
        <v>16</v>
      </c>
      <c r="B93" s="0" t="s">
        <v>3153</v>
      </c>
      <c r="C93" s="0" t="s">
        <v>3154</v>
      </c>
      <c r="D93" s="0" t="s">
        <v>3175</v>
      </c>
      <c r="E93" s="0" t="s">
        <v>3176</v>
      </c>
      <c r="F93" s="0" t="s">
        <v>2965</v>
      </c>
      <c r="G93" s="0" t="s">
        <v>3177</v>
      </c>
    </row>
    <row customHeight="1" ht="11.25">
      <c r="A94" s="0" t="s">
        <v>16</v>
      </c>
      <c r="B94" s="0" t="s">
        <v>3153</v>
      </c>
      <c r="C94" s="0" t="s">
        <v>3154</v>
      </c>
      <c r="D94" s="0" t="s">
        <v>3153</v>
      </c>
      <c r="E94" s="0" t="s">
        <v>3154</v>
      </c>
      <c r="F94" s="0" t="s">
        <v>2966</v>
      </c>
      <c r="G94" s="0" t="s">
        <v>3178</v>
      </c>
    </row>
    <row customHeight="1" ht="11.25">
      <c r="A95" s="0" t="s">
        <v>16</v>
      </c>
      <c r="B95" s="0" t="s">
        <v>3179</v>
      </c>
      <c r="C95" s="0" t="s">
        <v>3180</v>
      </c>
      <c r="D95" s="0" t="s">
        <v>3179</v>
      </c>
      <c r="E95" s="0" t="s">
        <v>3180</v>
      </c>
      <c r="F95" s="0" t="s">
        <v>3181</v>
      </c>
      <c r="G95" s="0" t="s">
        <v>3182</v>
      </c>
    </row>
    <row customHeight="1" ht="11.25">
      <c r="A96" s="0" t="s">
        <v>16</v>
      </c>
      <c r="B96" s="0" t="s">
        <v>100</v>
      </c>
      <c r="C96" s="0" t="s">
        <v>101</v>
      </c>
      <c r="D96" s="0" t="s">
        <v>100</v>
      </c>
      <c r="E96" s="0" t="s">
        <v>101</v>
      </c>
      <c r="F96" s="0" t="s">
        <v>3181</v>
      </c>
      <c r="G96" s="0" t="s">
        <v>99</v>
      </c>
    </row>
    <row customHeight="1" ht="11.25">
      <c r="A97" s="0" t="s">
        <v>16</v>
      </c>
      <c r="B97" s="0" t="s">
        <v>3183</v>
      </c>
      <c r="C97" s="0" t="s">
        <v>3184</v>
      </c>
      <c r="D97" s="0" t="s">
        <v>3183</v>
      </c>
      <c r="E97" s="0" t="s">
        <v>3184</v>
      </c>
      <c r="F97" s="0" t="s">
        <v>3181</v>
      </c>
      <c r="G97" s="0" t="s">
        <v>3185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9EC6A-7029-5EC8-D6FF-0CD5A381F2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19" width="9.140625"/>
    <col min="2" max="2" style="4919" width="84.28125" customWidth="1"/>
    <col min="3" max="3" style="4919" width="9.140625"/>
  </cols>
  <sheetData>
    <row customHeight="1" ht="11.25">
      <c r="A1" s="891" t="s">
        <v>3210</v>
      </c>
      <c r="B1" s="891" t="s">
        <v>3211</v>
      </c>
      <c r="C1" s="891" t="s">
        <v>1175</v>
      </c>
    </row>
    <row customHeight="1" ht="11.25">
      <c r="A2" s="891">
        <v>4189678</v>
      </c>
      <c r="B2" s="891" t="s">
        <v>3212</v>
      </c>
      <c r="C2" s="891" t="s">
        <v>3213</v>
      </c>
    </row>
    <row customHeight="1" ht="11.25">
      <c r="A3" s="891">
        <v>4190415</v>
      </c>
      <c r="B3" s="891" t="s">
        <v>3214</v>
      </c>
      <c r="C3" s="891" t="s">
        <v>3213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DD258-5B18-A0FE-3C93-D3BA7572ED3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547" width="38.421875" customWidth="1"/>
    <col min="2" max="5" style="5547" width="9.140625"/>
  </cols>
  <sheetData>
    <row customHeight="1" ht="15">
      <c r="A1" s="219" t="s">
        <v>3215</v>
      </c>
      <c r="B1" s="219" t="s">
        <v>3216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0A388-7697-5C69-D818-720BC460B88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3217</v>
      </c>
      <c r="B1" s="0" t="b">
        <v>1</v>
      </c>
    </row>
    <row customHeight="1" ht="11.25">
      <c r="A2" s="0" t="s">
        <v>3218</v>
      </c>
      <c r="B2" s="0" t="b">
        <v>0</v>
      </c>
    </row>
    <row customHeight="1" ht="11.25">
      <c r="A3" s="0" t="s">
        <v>3219</v>
      </c>
      <c r="B3" s="0" t="b">
        <v>1</v>
      </c>
    </row>
    <row customHeight="1" ht="11.25">
      <c r="A4" s="0" t="s">
        <v>3220</v>
      </c>
      <c r="B4" s="0" t="b">
        <v>0</v>
      </c>
    </row>
    <row customHeight="1" ht="11.25">
      <c r="A5" s="0" t="s">
        <v>3221</v>
      </c>
      <c r="B5" s="0" t="b">
        <v>0</v>
      </c>
    </row>
    <row customHeight="1" ht="11.25">
      <c r="A6" s="0" t="s">
        <v>3222</v>
      </c>
      <c r="B6" s="0" t="b">
        <v>0</v>
      </c>
    </row>
    <row customHeight="1" ht="11.25">
      <c r="A7" s="0" t="s">
        <v>3223</v>
      </c>
      <c r="B7" s="0" t="b">
        <v>0</v>
      </c>
    </row>
    <row customHeight="1" ht="11.25">
      <c r="A8" s="0" t="s">
        <v>3224</v>
      </c>
      <c r="B8" s="0" t="b">
        <v>0</v>
      </c>
    </row>
    <row customHeight="1" ht="11.25">
      <c r="A9" s="0" t="s">
        <v>3225</v>
      </c>
      <c r="B9" s="0" t="b">
        <v>0</v>
      </c>
    </row>
    <row customHeight="1" ht="11.25">
      <c r="A10" s="0" t="s">
        <v>3226</v>
      </c>
      <c r="B10" s="0" t="b">
        <v>0</v>
      </c>
    </row>
    <row customHeight="1" ht="11.25">
      <c r="A11" s="0" t="s">
        <v>3227</v>
      </c>
      <c r="B11" s="0" t="b">
        <v>0</v>
      </c>
    </row>
    <row customHeight="1" ht="11.25">
      <c r="A12" s="0" t="s">
        <v>3228</v>
      </c>
      <c r="B12" s="0" t="b">
        <v>0</v>
      </c>
    </row>
    <row customHeight="1" ht="11.25">
      <c r="A13" s="0" t="s">
        <v>3229</v>
      </c>
      <c r="B13" s="0" t="b">
        <v>0</v>
      </c>
    </row>
    <row customHeight="1" ht="11.25">
      <c r="A14" s="0" t="s">
        <v>3230</v>
      </c>
      <c r="B14" s="0" t="b">
        <v>1</v>
      </c>
    </row>
    <row customHeight="1" ht="11.25">
      <c r="A15" s="0" t="s">
        <v>3231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52B68-2C78-9F44-DCCA-6E3E4860A58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BC858-BFF2-F03A-C888-8F99B875DDF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3232</v>
      </c>
      <c r="B1" s="123" t="s">
        <v>3233</v>
      </c>
    </row>
    <row customHeight="1" ht="11.25">
      <c r="A2" s="118" t="s">
        <v>3234</v>
      </c>
      <c r="B2" s="118" t="s">
        <v>3235</v>
      </c>
    </row>
    <row customHeight="1" ht="11.25">
      <c r="A3" s="118" t="s">
        <v>3236</v>
      </c>
      <c r="B3" s="118" t="s">
        <v>3237</v>
      </c>
    </row>
    <row customHeight="1" ht="11.25">
      <c r="A4" s="118" t="s">
        <v>3238</v>
      </c>
      <c r="B4" s="118" t="s">
        <v>3239</v>
      </c>
    </row>
    <row customHeight="1" ht="11.25">
      <c r="A5" s="118" t="s">
        <v>3240</v>
      </c>
      <c r="B5" s="118" t="s">
        <v>3241</v>
      </c>
    </row>
    <row customHeight="1" ht="11.25">
      <c r="A6" s="118" t="s">
        <v>3242</v>
      </c>
      <c r="B6" s="118" t="s">
        <v>3243</v>
      </c>
    </row>
    <row customHeight="1" ht="11.25">
      <c r="A7" s="118" t="s">
        <v>3244</v>
      </c>
      <c r="B7" s="118" t="s">
        <v>3245</v>
      </c>
    </row>
    <row customHeight="1" ht="11.25">
      <c r="A8" s="118" t="s">
        <v>3246</v>
      </c>
      <c r="B8" s="118" t="s">
        <v>3247</v>
      </c>
    </row>
    <row customHeight="1" ht="11.25">
      <c r="A9" s="118" t="s">
        <v>3248</v>
      </c>
      <c r="B9" s="118" t="s">
        <v>3249</v>
      </c>
    </row>
    <row customHeight="1" ht="11.25">
      <c r="A10" s="118" t="s">
        <v>3250</v>
      </c>
      <c r="B10" s="118" t="s">
        <v>3251</v>
      </c>
    </row>
    <row customHeight="1" ht="11.25">
      <c r="A11" s="118" t="s">
        <v>3252</v>
      </c>
      <c r="B11" s="118" t="s">
        <v>3253</v>
      </c>
    </row>
    <row customHeight="1" ht="11.25">
      <c r="A12" s="118" t="s">
        <v>3254</v>
      </c>
      <c r="B12" s="118" t="s">
        <v>3255</v>
      </c>
    </row>
    <row customHeight="1" ht="11.25">
      <c r="A13" s="118" t="s">
        <v>3256</v>
      </c>
      <c r="B13" s="118" t="s">
        <v>3257</v>
      </c>
    </row>
    <row customHeight="1" ht="11.25">
      <c r="A14" s="118" t="s">
        <v>3258</v>
      </c>
      <c r="B14" s="118" t="s">
        <v>3259</v>
      </c>
    </row>
    <row customHeight="1" ht="11.25">
      <c r="A15" s="118" t="s">
        <v>3260</v>
      </c>
      <c r="B15" s="118" t="s">
        <v>3261</v>
      </c>
    </row>
    <row customHeight="1" ht="11.25">
      <c r="A16" s="118" t="s">
        <v>3262</v>
      </c>
      <c r="B16" s="118" t="s">
        <v>3263</v>
      </c>
    </row>
    <row customHeight="1" ht="11.25">
      <c r="A17" s="118" t="s">
        <v>3264</v>
      </c>
      <c r="B17" s="118" t="s">
        <v>3265</v>
      </c>
    </row>
    <row customHeight="1" ht="11.25">
      <c r="A18" s="118" t="s">
        <v>3266</v>
      </c>
      <c r="B18" s="118" t="s">
        <v>3267</v>
      </c>
    </row>
    <row customHeight="1" ht="11.25">
      <c r="A19" s="118" t="s">
        <v>3268</v>
      </c>
      <c r="B19" s="118" t="s">
        <v>3269</v>
      </c>
    </row>
    <row customHeight="1" ht="11.25">
      <c r="A20" s="118" t="s">
        <v>3270</v>
      </c>
      <c r="B20" s="118" t="s">
        <v>3271</v>
      </c>
    </row>
    <row customHeight="1" ht="11.25">
      <c r="A21" s="118" t="s">
        <v>3272</v>
      </c>
      <c r="B21" s="118" t="s">
        <v>3273</v>
      </c>
    </row>
    <row customHeight="1" ht="11.25">
      <c r="A22" s="118" t="s">
        <v>3274</v>
      </c>
      <c r="B22" s="118" t="s">
        <v>3275</v>
      </c>
    </row>
    <row customHeight="1" ht="11.25">
      <c r="A23" s="118" t="s">
        <v>3276</v>
      </c>
      <c r="B23" s="118" t="s">
        <v>3277</v>
      </c>
    </row>
    <row customHeight="1" ht="11.25">
      <c r="A24" s="118" t="s">
        <v>3278</v>
      </c>
      <c r="B24" s="118" t="s">
        <v>3279</v>
      </c>
    </row>
    <row customHeight="1" ht="11.25">
      <c r="A25" s="118" t="s">
        <v>3280</v>
      </c>
      <c r="B25" s="118" t="s">
        <v>3281</v>
      </c>
    </row>
    <row customHeight="1" ht="11.25">
      <c r="A26" s="118" t="s">
        <v>3282</v>
      </c>
      <c r="B26" s="118" t="s">
        <v>3283</v>
      </c>
    </row>
    <row customHeight="1" ht="11.25">
      <c r="A27" s="118" t="s">
        <v>3284</v>
      </c>
      <c r="B27" s="118" t="s">
        <v>3285</v>
      </c>
    </row>
    <row customHeight="1" ht="11.25">
      <c r="A28" s="118" t="s">
        <v>3286</v>
      </c>
      <c r="B28" s="118" t="s">
        <v>3287</v>
      </c>
    </row>
    <row customHeight="1" ht="11.25">
      <c r="A29" s="118" t="s">
        <v>3288</v>
      </c>
      <c r="B29" s="118" t="s">
        <v>3289</v>
      </c>
    </row>
    <row customHeight="1" ht="11.25">
      <c r="A30" s="118" t="s">
        <v>3290</v>
      </c>
      <c r="B30" s="118" t="s">
        <v>3291</v>
      </c>
    </row>
    <row customHeight="1" ht="11.25">
      <c r="A31" s="118" t="s">
        <v>3292</v>
      </c>
      <c r="B31" s="118" t="s">
        <v>3293</v>
      </c>
    </row>
    <row customHeight="1" ht="11.25">
      <c r="A32" s="118" t="s">
        <v>3294</v>
      </c>
      <c r="B32" s="118" t="s">
        <v>3295</v>
      </c>
    </row>
    <row customHeight="1" ht="11.25">
      <c r="A33" s="118" t="s">
        <v>3296</v>
      </c>
      <c r="B33" s="118" t="s">
        <v>3297</v>
      </c>
    </row>
    <row customHeight="1" ht="11.25">
      <c r="A34" s="118" t="s">
        <v>3298</v>
      </c>
      <c r="B34" s="118" t="s">
        <v>3299</v>
      </c>
    </row>
    <row customHeight="1" ht="11.25">
      <c r="A35" s="118" t="s">
        <v>3300</v>
      </c>
      <c r="B35" s="118" t="s">
        <v>3301</v>
      </c>
    </row>
    <row customHeight="1" ht="11.25">
      <c r="A36" s="118" t="s">
        <v>3302</v>
      </c>
      <c r="B36" s="118" t="s">
        <v>3303</v>
      </c>
    </row>
    <row customHeight="1" ht="11.25">
      <c r="A37" s="118" t="s">
        <v>3304</v>
      </c>
      <c r="B37" s="118" t="s">
        <v>3305</v>
      </c>
    </row>
    <row customHeight="1" ht="11.25">
      <c r="A38" s="118" t="s">
        <v>3306</v>
      </c>
      <c r="B38" s="118" t="s">
        <v>3307</v>
      </c>
    </row>
    <row customHeight="1" ht="11.25">
      <c r="A39" s="118" t="s">
        <v>3308</v>
      </c>
      <c r="B39" s="118" t="s">
        <v>3309</v>
      </c>
    </row>
    <row customHeight="1" ht="11.25">
      <c r="A40" s="118" t="s">
        <v>3310</v>
      </c>
      <c r="B40" s="118" t="s">
        <v>3311</v>
      </c>
    </row>
    <row customHeight="1" ht="11.25">
      <c r="A41" s="118" t="s">
        <v>3312</v>
      </c>
      <c r="B41" s="118" t="s">
        <v>3313</v>
      </c>
    </row>
    <row customHeight="1" ht="11.25">
      <c r="A42" s="118" t="s">
        <v>3314</v>
      </c>
      <c r="B42" s="118" t="s">
        <v>3315</v>
      </c>
    </row>
    <row customHeight="1" ht="11.25">
      <c r="A43" s="118" t="s">
        <v>3316</v>
      </c>
      <c r="B43" s="118" t="s">
        <v>3317</v>
      </c>
    </row>
    <row customHeight="1" ht="11.25">
      <c r="A44" s="118" t="s">
        <v>3318</v>
      </c>
      <c r="B44" s="118" t="s">
        <v>3319</v>
      </c>
    </row>
    <row customHeight="1" ht="11.25">
      <c r="A45" s="118" t="s">
        <v>3320</v>
      </c>
      <c r="B45" s="118" t="s">
        <v>3321</v>
      </c>
    </row>
    <row customHeight="1" ht="11.25">
      <c r="A46" s="118" t="s">
        <v>3322</v>
      </c>
      <c r="B46" s="118" t="s">
        <v>3323</v>
      </c>
    </row>
    <row customHeight="1" ht="11.25">
      <c r="A47" s="118" t="s">
        <v>3324</v>
      </c>
      <c r="B47" s="118" t="s">
        <v>3325</v>
      </c>
    </row>
    <row customHeight="1" ht="11.25">
      <c r="A48" s="118" t="s">
        <v>3326</v>
      </c>
      <c r="B48" s="118" t="s">
        <v>3327</v>
      </c>
    </row>
    <row customHeight="1" ht="11.25">
      <c r="A49" s="118" t="s">
        <v>3328</v>
      </c>
      <c r="B49" s="118" t="s">
        <v>3329</v>
      </c>
    </row>
    <row customHeight="1" ht="11.25">
      <c r="A50" s="118" t="s">
        <v>3330</v>
      </c>
      <c r="B50" s="118" t="s">
        <v>3331</v>
      </c>
    </row>
    <row customHeight="1" ht="11.25">
      <c r="A51" s="118" t="s">
        <v>3332</v>
      </c>
      <c r="B51" s="118" t="s">
        <v>3333</v>
      </c>
    </row>
    <row customHeight="1" ht="11.25">
      <c r="A52" s="118" t="s">
        <v>3334</v>
      </c>
      <c r="B52" s="118" t="s">
        <v>3335</v>
      </c>
    </row>
    <row customHeight="1" ht="11.25">
      <c r="A53" s="118" t="s">
        <v>3336</v>
      </c>
      <c r="B53" s="118" t="s">
        <v>3337</v>
      </c>
    </row>
    <row customHeight="1" ht="11.25">
      <c r="A54" s="118" t="s">
        <v>3338</v>
      </c>
      <c r="B54" s="118" t="s">
        <v>3339</v>
      </c>
    </row>
    <row customHeight="1" ht="11.25">
      <c r="A55" s="118" t="s">
        <v>3340</v>
      </c>
      <c r="B55" s="118" t="s">
        <v>3341</v>
      </c>
    </row>
    <row customHeight="1" ht="11.25">
      <c r="A56" s="118" t="s">
        <v>3342</v>
      </c>
      <c r="B56" s="118" t="s">
        <v>3343</v>
      </c>
    </row>
    <row customHeight="1" ht="11.25">
      <c r="A57" s="118" t="s">
        <v>3344</v>
      </c>
      <c r="B57" s="118" t="s">
        <v>3345</v>
      </c>
    </row>
    <row customHeight="1" ht="11.25">
      <c r="A58" s="118" t="s">
        <v>3346</v>
      </c>
      <c r="B58" s="118" t="s">
        <v>3347</v>
      </c>
    </row>
    <row customHeight="1" ht="11.25">
      <c r="A59" s="118" t="s">
        <v>3348</v>
      </c>
      <c r="B59" s="118" t="s">
        <v>3349</v>
      </c>
    </row>
    <row customHeight="1" ht="11.25">
      <c r="A60" s="118" t="s">
        <v>3350</v>
      </c>
      <c r="B60" s="118" t="s">
        <v>3351</v>
      </c>
    </row>
    <row customHeight="1" ht="11.25">
      <c r="A61" s="118"/>
      <c r="B61" s="118" t="s">
        <v>3352</v>
      </c>
    </row>
    <row customHeight="1" ht="11.25">
      <c r="A62" s="118"/>
      <c r="B62" s="118" t="s">
        <v>3353</v>
      </c>
    </row>
    <row customHeight="1" ht="11.25">
      <c r="A63" s="118"/>
      <c r="B63" s="118" t="s">
        <v>3354</v>
      </c>
    </row>
    <row customHeight="1" ht="11.25">
      <c r="A64" s="118"/>
      <c r="B64" s="118" t="s">
        <v>3355</v>
      </c>
    </row>
    <row customHeight="1" ht="11.25">
      <c r="A65" s="118"/>
      <c r="B65" s="118" t="s">
        <v>3356</v>
      </c>
    </row>
    <row customHeight="1" ht="11.25">
      <c r="A66" s="118"/>
      <c r="B66" s="118" t="s">
        <v>3357</v>
      </c>
    </row>
    <row customHeight="1" ht="11.25">
      <c r="A67" s="118"/>
      <c r="B67" s="118" t="s">
        <v>3358</v>
      </c>
    </row>
    <row customHeight="1" ht="11.25">
      <c r="A68" s="118"/>
      <c r="B68" s="118" t="s">
        <v>3359</v>
      </c>
    </row>
    <row customHeight="1" ht="11.25">
      <c r="A69" s="118"/>
      <c r="B69" s="118" t="s">
        <v>3360</v>
      </c>
    </row>
    <row customHeight="1" ht="11.25">
      <c r="A70" s="118"/>
      <c r="B70" s="118" t="s">
        <v>3361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49C18-72D1-3478-14E8-2F5BE9E944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3362</v>
      </c>
    </row>
    <row customHeight="1" ht="90">
      <c r="B2" s="150" t="s">
        <v>3363</v>
      </c>
    </row>
    <row customHeight="1" ht="67.5">
      <c r="B3" s="150" t="s">
        <v>3364</v>
      </c>
    </row>
    <row customHeight="1" ht="33.75">
      <c r="B4" s="150" t="s">
        <v>3365</v>
      </c>
    </row>
    <row customHeight="1" ht="11.25">
      <c r="B5" s="150" t="s">
        <v>3366</v>
      </c>
    </row>
    <row customHeight="1" ht="22.5">
      <c r="B6" s="150" t="s">
        <v>3367</v>
      </c>
    </row>
    <row customHeight="1" ht="22.5">
      <c r="B7" s="150" t="s">
        <v>3368</v>
      </c>
    </row>
    <row customHeight="1" ht="22.5">
      <c r="B8" s="150" t="s">
        <v>3369</v>
      </c>
    </row>
    <row customHeight="1" ht="22.5">
      <c r="B9" s="150" t="s">
        <v>3370</v>
      </c>
    </row>
    <row customHeight="1" ht="56.25">
      <c r="B10" s="150" t="s">
        <v>3371</v>
      </c>
    </row>
    <row customHeight="1" ht="12.75">
      <c r="B11" s="215" t="s">
        <v>3372</v>
      </c>
    </row>
    <row customHeight="1" ht="11.25">
      <c r="B12" s="149" t="s">
        <v>3373</v>
      </c>
    </row>
    <row customHeight="1" ht="22.5">
      <c r="B13" s="150" t="s">
        <v>3374</v>
      </c>
    </row>
    <row customHeight="1" ht="67.5">
      <c r="B14" s="150" t="s">
        <v>3375</v>
      </c>
    </row>
    <row customHeight="1" ht="22.5">
      <c r="B15" s="150" t="s">
        <v>3376</v>
      </c>
    </row>
    <row customHeight="1" ht="11.25">
      <c r="B16" s="149" t="s">
        <v>3377</v>
      </c>
      <c r="D16" s="156"/>
    </row>
    <row customHeight="1" ht="33.75">
      <c r="B17" s="150" t="s">
        <v>3378</v>
      </c>
    </row>
    <row customHeight="1" ht="33.75">
      <c r="B18" s="150" t="s">
        <v>3379</v>
      </c>
    </row>
    <row customHeight="1" ht="11.25">
      <c r="B19" s="150" t="s">
        <v>3380</v>
      </c>
    </row>
    <row customHeight="1" ht="33.75">
      <c r="B20" s="150" t="s">
        <v>3381</v>
      </c>
    </row>
    <row customHeight="1" ht="11.25">
      <c r="B21" s="149" t="s">
        <v>3382</v>
      </c>
    </row>
    <row customHeight="1" ht="11.25">
      <c r="B22" s="150" t="s">
        <v>3383</v>
      </c>
    </row>
    <row r="24" customHeight="1" ht="22.5">
      <c r="B24" s="217" t="s">
        <v>3384</v>
      </c>
    </row>
    <row r="26" customHeight="1" ht="11.25">
      <c r="B26" s="149" t="s">
        <v>3385</v>
      </c>
    </row>
    <row customHeight="1" ht="22.5">
      <c r="B27" s="216" t="s">
        <v>401</v>
      </c>
    </row>
    <row customHeight="1" ht="56.25">
      <c r="B28" s="216" t="s">
        <v>3386</v>
      </c>
    </row>
    <row customHeight="1" ht="11.25">
      <c r="B29" s="266" t="s">
        <v>3387</v>
      </c>
    </row>
    <row customHeight="1" ht="22.5">
      <c r="B30" s="216" t="s">
        <v>3388</v>
      </c>
    </row>
    <row r="32" customHeight="1" ht="11.25">
      <c r="A32" s="244"/>
      <c r="B32" s="245" t="s">
        <v>3389</v>
      </c>
    </row>
    <row customHeight="1" ht="14.25">
      <c r="A33" s="246">
        <v>1</v>
      </c>
      <c r="B33" s="247" t="s">
        <v>3390</v>
      </c>
    </row>
    <row customHeight="1" ht="14.25">
      <c r="A34" s="246">
        <v>2</v>
      </c>
      <c r="B34" s="247" t="s">
        <v>3391</v>
      </c>
    </row>
    <row customHeight="1" ht="11.25">
      <c r="B35" s="245" t="s">
        <v>3392</v>
      </c>
    </row>
    <row customHeight="1" ht="11.25">
      <c r="B36" s="247" t="s">
        <v>3393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