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E:\Новая папка\20220209\"/>
    </mc:Choice>
  </mc:AlternateContent>
  <bookViews>
    <workbookView xWindow="0" yWindow="600" windowWidth="28800" windowHeight="10500" tabRatio="916" firstSheet="5" activeTab="3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Т-ТН'!$M$18:$AR$28</definedName>
    <definedName name="checkCell_List06_4_double_date">'Форма 4.2.2 | Т-ТН'!$AS$18:$AS$28</definedName>
    <definedName name="checkCell_List06_4_unique_t">'Форма 4.2.2 | Т-ТН'!$M$18:$M$28</definedName>
    <definedName name="checkCell_List06_4_unique_t1">'Форма 4.2.2 | Т-ТН'!$AT$18:$AT$28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et_union_hor!$AQ$85:$AQ$98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Т-ТН'!$AQ$18:$AQ$28</definedName>
    <definedName name="List06_4_note">'Форма 4.2.2 | Т-ТН'!$AR$18:$AR$28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Т-ТН'!$AQ$18:$AQ$28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37" i="612" l="1"/>
  <c r="A138" i="612"/>
  <c r="A135" i="612"/>
  <c r="A136" i="612"/>
  <c r="A133" i="612"/>
  <c r="A134" i="612"/>
  <c r="A131" i="612"/>
  <c r="A132" i="612"/>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L18" i="627"/>
  <c r="O18" i="627"/>
  <c r="L19" i="627"/>
  <c r="L20" i="627"/>
  <c r="L21" i="627"/>
  <c r="L23" i="627"/>
  <c r="AU24" i="627"/>
  <c r="AT23" i="627"/>
  <c r="L24" i="627"/>
  <c r="Q25" i="627"/>
  <c r="X25" i="627"/>
  <c r="AE25" i="627"/>
  <c r="AL25" i="627"/>
  <c r="AS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L92" i="471"/>
  <c r="AE92" i="471"/>
  <c r="X92" i="471"/>
  <c r="H12" i="646"/>
  <c r="H11" i="646"/>
  <c r="H9" i="646"/>
  <c r="H8" i="646"/>
  <c r="H7" i="646"/>
  <c r="H12" i="622"/>
  <c r="H9" i="622"/>
  <c r="H8" i="622"/>
  <c r="H12" i="637"/>
  <c r="H9" i="637"/>
  <c r="H8" i="637"/>
  <c r="R14" i="601"/>
  <c r="H13" i="646" s="1"/>
  <c r="R13" i="601"/>
  <c r="R12" i="601"/>
  <c r="P12" i="601"/>
  <c r="F10" i="646"/>
  <c r="F9" i="646"/>
  <c r="F8" i="646"/>
  <c r="F13" i="646"/>
  <c r="F12" i="646"/>
  <c r="F11" i="646"/>
  <c r="M14" i="601"/>
  <c r="M13" i="601"/>
  <c r="M12" i="601"/>
  <c r="H13" i="637" l="1"/>
  <c r="H13" i="622"/>
  <c r="B2" i="525"/>
  <c r="B3" i="525"/>
  <c r="E3" i="437"/>
  <c r="O7" i="632" l="1"/>
  <c r="O8" i="632"/>
  <c r="O9" i="632"/>
  <c r="O10" i="632"/>
  <c r="O18" i="632"/>
  <c r="P18" i="632" s="1"/>
  <c r="Q18" i="632" s="1"/>
  <c r="R18" i="632" s="1"/>
  <c r="S18" i="632" s="1"/>
  <c r="T18" i="632" s="1"/>
  <c r="V18" i="632" s="1"/>
  <c r="X18" i="632" s="1"/>
  <c r="R24" i="632"/>
  <c r="L20" i="632"/>
  <c r="Y23" i="632"/>
  <c r="L22" i="632"/>
  <c r="L21" i="632"/>
  <c r="L19"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19" i="642"/>
  <c r="F9" i="643"/>
  <c r="L238" i="471"/>
  <c r="L239" i="471"/>
  <c r="L243" i="471"/>
  <c r="F11" i="643"/>
  <c r="F12" i="643"/>
  <c r="X24" i="642"/>
  <c r="L24" i="642"/>
  <c r="L18" i="642"/>
  <c r="L241" i="471"/>
  <c r="X244" i="471"/>
  <c r="L23" i="642"/>
  <c r="L242" i="471"/>
  <c r="F8" i="643"/>
  <c r="F10" i="643"/>
  <c r="L244" i="471"/>
  <c r="L240" i="471"/>
  <c r="L20" i="642"/>
  <c r="L22" i="642"/>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1" i="640"/>
  <c r="L222" i="471"/>
  <c r="F10" i="641"/>
  <c r="F9" i="641"/>
  <c r="L20" i="640"/>
  <c r="L26" i="640"/>
  <c r="F13" i="641"/>
  <c r="X226" i="471"/>
  <c r="L226" i="471"/>
  <c r="X26" i="640"/>
  <c r="L221" i="471"/>
  <c r="L24" i="640"/>
  <c r="L25" i="640"/>
  <c r="L22" i="640"/>
  <c r="F11" i="641"/>
  <c r="L23" i="640"/>
  <c r="L223" i="471"/>
  <c r="L225" i="471"/>
  <c r="L224" i="471"/>
  <c r="F12" i="641"/>
  <c r="F8" i="641"/>
  <c r="L220" i="471"/>
  <c r="V19" i="640" l="1"/>
  <c r="W19" i="640" s="1"/>
  <c r="AA198" i="471" l="1"/>
  <c r="AI197" i="471"/>
  <c r="R184" i="471"/>
  <c r="V120" i="471"/>
  <c r="AF111" i="471"/>
  <c r="V110" i="471"/>
  <c r="AE109" i="471"/>
  <c r="V109" i="471"/>
  <c r="Q150" i="471"/>
  <c r="Z149" i="471"/>
  <c r="Q132" i="471"/>
  <c r="Z131" i="471"/>
  <c r="Q92" i="471"/>
  <c r="AU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F9" i="638"/>
  <c r="X55" i="471"/>
  <c r="L181" i="471"/>
  <c r="L52" i="471"/>
  <c r="F11" i="635"/>
  <c r="L120" i="471"/>
  <c r="L110" i="471"/>
  <c r="X73" i="471"/>
  <c r="L103" i="471"/>
  <c r="AC110" i="471"/>
  <c r="L109" i="471"/>
  <c r="F12" i="634"/>
  <c r="F13" i="638"/>
  <c r="L91" i="471"/>
  <c r="F9" i="637"/>
  <c r="L31" i="471"/>
  <c r="AT90" i="471"/>
  <c r="F9" i="635"/>
  <c r="F11" i="636"/>
  <c r="L104" i="471"/>
  <c r="L36" i="471"/>
  <c r="L143" i="471"/>
  <c r="L127" i="471"/>
  <c r="AH197" i="471"/>
  <c r="F12" i="638"/>
  <c r="F13" i="634"/>
  <c r="L50" i="471"/>
  <c r="L193" i="471"/>
  <c r="AC109" i="471"/>
  <c r="L131" i="471"/>
  <c r="F13" i="639"/>
  <c r="F10" i="636"/>
  <c r="F13" i="635"/>
  <c r="F10" i="634"/>
  <c r="L88" i="471"/>
  <c r="Y183" i="471"/>
  <c r="F9" i="634"/>
  <c r="L70" i="471"/>
  <c r="L37" i="471"/>
  <c r="X149" i="471"/>
  <c r="L86" i="471"/>
  <c r="F8" i="635"/>
  <c r="AD108" i="471"/>
  <c r="L197" i="471"/>
  <c r="L182" i="471"/>
  <c r="L106" i="471"/>
  <c r="L148" i="471"/>
  <c r="L166" i="471"/>
  <c r="F11" i="639"/>
  <c r="L72" i="471"/>
  <c r="L53" i="471"/>
  <c r="F13" i="636"/>
  <c r="F9" i="636"/>
  <c r="L180" i="471"/>
  <c r="L167" i="471"/>
  <c r="L67" i="471"/>
  <c r="F9" i="639"/>
  <c r="L73" i="471"/>
  <c r="F12" i="639"/>
  <c r="F8" i="639"/>
  <c r="L49" i="471"/>
  <c r="L183" i="471"/>
  <c r="F8" i="637"/>
  <c r="L33" i="471"/>
  <c r="L144" i="471"/>
  <c r="F13" i="637"/>
  <c r="L108" i="471"/>
  <c r="X37" i="471"/>
  <c r="L68" i="471"/>
  <c r="L149" i="471"/>
  <c r="AC120" i="471"/>
  <c r="L55" i="471"/>
  <c r="L85" i="471"/>
  <c r="L161" i="471"/>
  <c r="L54" i="471"/>
  <c r="Y148" i="471"/>
  <c r="L87" i="471"/>
  <c r="F8" i="636"/>
  <c r="F12" i="635"/>
  <c r="L195" i="471"/>
  <c r="F8" i="638"/>
  <c r="L196" i="471"/>
  <c r="F10" i="637"/>
  <c r="L164" i="471"/>
  <c r="F10" i="635"/>
  <c r="Y166" i="471"/>
  <c r="L90" i="471"/>
  <c r="L34" i="471"/>
  <c r="L126" i="471"/>
  <c r="X131" i="471"/>
  <c r="F12" i="637"/>
  <c r="L163" i="471"/>
  <c r="L146" i="471"/>
  <c r="L32" i="471"/>
  <c r="F11" i="638"/>
  <c r="F10" i="639"/>
  <c r="F11" i="634"/>
  <c r="L125" i="471"/>
  <c r="F10" i="638"/>
  <c r="F8" i="634"/>
  <c r="L179" i="471"/>
  <c r="L35" i="471"/>
  <c r="L194" i="471"/>
  <c r="L69" i="471"/>
  <c r="L128" i="471"/>
  <c r="L145" i="471"/>
  <c r="L165" i="471"/>
  <c r="F11" i="637"/>
  <c r="L130" i="471"/>
  <c r="AS91" i="471"/>
  <c r="Y130" i="471"/>
  <c r="F12" i="636"/>
  <c r="L105" i="471"/>
  <c r="L51" i="471"/>
  <c r="L71" i="471"/>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2" i="625"/>
  <c r="L18" i="624"/>
  <c r="L19" i="624"/>
  <c r="X26" i="626"/>
  <c r="L19" i="625"/>
  <c r="L24" i="626"/>
  <c r="L20" i="625"/>
  <c r="L18" i="625"/>
  <c r="L21" i="624"/>
  <c r="L23" i="624"/>
  <c r="L25" i="626"/>
  <c r="L22" i="624"/>
  <c r="L20" i="624"/>
  <c r="L23" i="626"/>
  <c r="L24" i="624"/>
  <c r="L23" i="625"/>
  <c r="L24" i="625"/>
  <c r="L21" i="626"/>
  <c r="X24" i="624"/>
  <c r="L22" i="626"/>
  <c r="L21" i="625"/>
  <c r="L26" i="626"/>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4" i="631"/>
  <c r="L21" i="631"/>
  <c r="Y23" i="631"/>
  <c r="L20" i="630"/>
  <c r="L19" i="631"/>
  <c r="X24" i="630"/>
  <c r="L21" i="630"/>
  <c r="L22" i="631"/>
  <c r="L18" i="631"/>
  <c r="L21" i="633"/>
  <c r="Y23" i="630"/>
  <c r="L23" i="631"/>
  <c r="L18" i="630"/>
  <c r="L23" i="630"/>
  <c r="L22" i="633"/>
  <c r="L20" i="631"/>
  <c r="AH23" i="633"/>
  <c r="L23" i="633"/>
  <c r="L19" i="633"/>
  <c r="L19" i="630"/>
  <c r="L20" i="633"/>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AC25" i="628"/>
  <c r="L18" i="629"/>
  <c r="L19" i="628"/>
  <c r="X24" i="629"/>
  <c r="L19" i="629"/>
  <c r="Y23" i="629"/>
  <c r="L23" i="628"/>
  <c r="L24" i="628"/>
  <c r="AD23" i="628"/>
  <c r="L23" i="629"/>
  <c r="L25" i="628"/>
  <c r="L21" i="628"/>
  <c r="L20" i="629"/>
  <c r="L20" i="628"/>
  <c r="L18" i="628"/>
  <c r="L21" i="629"/>
  <c r="E2" i="437"/>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8"/>
  <c r="F339" i="471"/>
  <c r="F12" i="614"/>
  <c r="F13" i="616"/>
  <c r="F8" i="622"/>
  <c r="F9" i="617"/>
  <c r="F8" i="617"/>
  <c r="F9" i="622"/>
  <c r="F13" i="622"/>
  <c r="F9" i="616"/>
  <c r="F12" i="616"/>
  <c r="F10" i="617"/>
  <c r="F11" i="614"/>
  <c r="F9" i="618"/>
  <c r="F13" i="617"/>
  <c r="F341" i="471"/>
  <c r="F338" i="471"/>
  <c r="F12" i="618"/>
  <c r="F8" i="614"/>
  <c r="M307" i="471"/>
  <c r="F11" i="622"/>
  <c r="F12" i="622"/>
  <c r="F10" i="618"/>
  <c r="F12" i="617"/>
  <c r="F9" i="614"/>
  <c r="M302" i="471"/>
  <c r="F10" i="616"/>
  <c r="F8" i="616"/>
  <c r="F13" i="614"/>
  <c r="M297" i="471"/>
  <c r="F10" i="622"/>
  <c r="F337" i="471"/>
  <c r="F11" i="616"/>
  <c r="F11" i="618"/>
  <c r="F340" i="471"/>
  <c r="F11" i="617"/>
  <c r="F10" i="614"/>
  <c r="F8" i="618"/>
  <c r="F342" i="471"/>
</calcChain>
</file>

<file path=xl/sharedStrings.xml><?xml version="1.0" encoding="utf-8"?>
<sst xmlns="http://schemas.openxmlformats.org/spreadsheetml/2006/main" count="2563" uniqueCount="1020">
  <si>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</si>
  <si>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</si>
  <si>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</si>
  <si>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</si>
  <si>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</si>
  <si>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</si>
  <si>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</si>
  <si>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</si>
  <si>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</si>
  <si>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</si>
  <si>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</si>
  <si>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</si>
  <si>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</si>
  <si>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</si>
  <si>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</si>
  <si>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</si>
  <si>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</si>
  <si>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</si>
  <si>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</si>
  <si>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</si>
  <si>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</si>
  <si>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</si>
  <si>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</si>
  <si>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</si>
  <si>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</si>
  <si>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</si>
  <si>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</si>
  <si>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</si>
  <si>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</si>
  <si>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</si>
  <si>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</si>
  <si>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</si>
  <si>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</si>
  <si>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</si>
  <si>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</si>
  <si>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</si>
  <si>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</si>
  <si>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</si>
  <si>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</si>
  <si>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</si>
  <si>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</si>
  <si>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</si>
  <si>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</si>
  <si>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</si>
  <si>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</si>
  <si>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</si>
  <si>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</si>
  <si>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</si>
  <si>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</si>
  <si>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</si>
  <si>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</si>
  <si>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</si>
  <si>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</si>
  <si>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</si>
  <si>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</si>
  <si>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</si>
  <si>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</si>
  <si>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</si>
  <si>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</si>
  <si>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</si>
  <si>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</si>
  <si>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</si>
  <si>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</si>
  <si>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</si>
  <si>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</si>
  <si>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</si>
  <si>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</si>
  <si>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</si>
  <si>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</si>
  <si>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</si>
  <si>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</si>
  <si>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</si>
  <si>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</si>
  <si>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</si>
  <si>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</si>
  <si>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</si>
  <si>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</si>
  <si>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</si>
  <si>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</si>
  <si>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</si>
  <si>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</si>
  <si>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</si>
  <si>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</si>
  <si>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</si>
  <si>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</si>
  <si>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</si>
  <si>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</si>
  <si>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</si>
  <si>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</si>
  <si>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</si>
  <si>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</si>
  <si>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</si>
  <si>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</si>
  <si>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</si>
  <si>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</si>
  <si>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</si>
  <si>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</si>
  <si>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</si>
  <si>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</si>
  <si>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</si>
  <si>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</si>
  <si>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</si>
  <si>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</si>
  <si>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</si>
  <si>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</si>
  <si>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</si>
  <si>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</si>
  <si>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</si>
  <si>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</si>
  <si>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</si>
  <si>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</si>
  <si>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</si>
  <si>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</si>
  <si>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</si>
  <si>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</si>
  <si>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</si>
  <si>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</si>
  <si>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</si>
  <si>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</si>
  <si>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</si>
  <si>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</si>
  <si>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</si>
  <si>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</si>
  <si>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</si>
  <si>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</si>
  <si>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</si>
  <si>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</si>
  <si>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</si>
  <si>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</si>
  <si>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</si>
  <si>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</si>
  <si>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</si>
  <si>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</si>
  <si>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</si>
  <si>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</si>
  <si>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</si>
  <si>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</si>
  <si>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</si>
  <si>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</si>
  <si>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</si>
  <si>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</si>
  <si>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</si>
  <si>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</si>
  <si>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</si>
  <si>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</si>
  <si>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</si>
  <si>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</si>
  <si>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</si>
  <si>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</si>
  <si>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</si>
  <si>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</si>
  <si>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</si>
  <si>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</si>
  <si>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</si>
  <si>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</si>
  <si>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</si>
  <si>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</si>
  <si>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</si>
  <si>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</si>
  <si>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</si>
  <si>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</si>
  <si>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</si>
  <si>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</si>
  <si>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</si>
  <si>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</si>
  <si>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</si>
  <si>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</si>
  <si>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</si>
  <si>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</si>
  <si>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</si>
  <si>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</si>
  <si>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</si>
  <si>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</si>
  <si>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</si>
  <si>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</si>
  <si>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</si>
  <si>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</si>
  <si>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</si>
  <si>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</si>
  <si>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</si>
  <si>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</si>
  <si>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</si>
  <si>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</si>
  <si>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</si>
  <si>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</si>
  <si>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</si>
  <si>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</si>
  <si>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</si>
  <si>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</si>
  <si>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</si>
  <si>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</si>
  <si>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</si>
  <si>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</si>
  <si>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</si>
  <si>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</si>
  <si>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</si>
  <si>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</si>
  <si>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</si>
  <si>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</si>
  <si>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</si>
  <si>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</si>
  <si>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</si>
  <si>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</si>
  <si>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</si>
  <si>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</si>
  <si>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</si>
  <si>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</si>
  <si>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</si>
  <si>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</si>
  <si>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</si>
  <si>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</si>
  <si>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</si>
  <si>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</si>
  <si>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</si>
  <si>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</si>
  <si>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</si>
  <si>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</si>
  <si>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</si>
  <si>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</si>
  <si>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</si>
  <si>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</si>
  <si>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</si>
  <si>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</si>
  <si>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</si>
  <si>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</si>
  <si>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</si>
  <si>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</si>
  <si>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</si>
  <si>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</si>
  <si>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</si>
  <si>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</si>
  <si>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</si>
  <si>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</si>
  <si>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</si>
  <si>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</si>
  <si>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</si>
  <si>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</si>
  <si>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</si>
  <si>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</si>
  <si>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</si>
  <si>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</si>
  <si>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</si>
  <si>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</si>
  <si>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</si>
  <si>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</si>
  <si>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</si>
  <si>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</si>
  <si>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</si>
  <si>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</si>
  <si>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</si>
  <si>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</si>
  <si>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</si>
  <si>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</si>
  <si>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</si>
  <si>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</si>
  <si>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</si>
  <si>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</si>
  <si>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</si>
  <si>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</si>
  <si>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</si>
  <si>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</si>
  <si>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</si>
  <si>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</si>
  <si>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</si>
  <si>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</si>
  <si>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</si>
  <si>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</si>
  <si>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</si>
  <si>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</si>
  <si>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</si>
  <si>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</si>
  <si>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</si>
  <si>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</si>
  <si>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</si>
  <si>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</si>
  <si>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</si>
  <si>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</si>
  <si>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</si>
  <si>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</si>
  <si>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</si>
  <si>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</si>
  <si>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</si>
  <si>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</si>
  <si>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</si>
  <si>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</si>
  <si>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</si>
  <si>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</si>
  <si>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</si>
  <si>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</si>
  <si>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</si>
  <si>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</si>
  <si>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</si>
  <si>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</si>
  <si>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</si>
  <si>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</si>
  <si>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</si>
  <si>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</si>
  <si>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</si>
  <si>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</si>
  <si>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</si>
  <si>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</si>
  <si>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</si>
  <si>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</si>
  <si>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</si>
  <si>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</si>
  <si>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</si>
  <si>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</si>
  <si>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</si>
  <si>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</si>
  <si>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</si>
  <si>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</si>
  <si>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</si>
  <si>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</si>
  <si>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</si>
  <si>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</si>
  <si>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</si>
  <si>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</si>
  <si>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</si>
  <si>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</si>
  <si>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</si>
  <si>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</si>
  <si>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</si>
  <si>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</si>
  <si>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</si>
  <si>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</si>
  <si>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</si>
  <si>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</si>
  <si>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</si>
  <si>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</si>
  <si>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</si>
  <si>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</si>
  <si>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</si>
  <si>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</si>
  <si>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</si>
  <si>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</si>
  <si>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</si>
  <si>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</si>
  <si>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</si>
  <si>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</si>
  <si>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</si>
  <si>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</si>
  <si>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</si>
  <si>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</si>
  <si>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</si>
  <si>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</si>
  <si>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</si>
  <si>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</si>
  <si>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</si>
  <si>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</si>
  <si>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</si>
  <si>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</si>
  <si>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</si>
  <si>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</si>
  <si>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</si>
  <si>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</si>
  <si>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</si>
  <si>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</si>
  <si>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</si>
  <si>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</si>
  <si>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</si>
  <si>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</si>
  <si>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</si>
  <si>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</si>
  <si>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</si>
  <si>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</si>
  <si>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</si>
  <si>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</si>
  <si>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</si>
  <si>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</si>
  <si>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</si>
  <si>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</si>
  <si>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</si>
  <si>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</si>
  <si>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</si>
  <si>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</si>
  <si>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</si>
  <si>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</si>
  <si>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</si>
  <si>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</si>
  <si>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</si>
  <si>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</si>
  <si>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</si>
  <si>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</si>
  <si>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</si>
  <si>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</si>
  <si>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</si>
  <si>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</si>
  <si>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</si>
  <si>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</si>
  <si>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</si>
  <si>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</si>
  <si>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</si>
  <si>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</si>
  <si>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</si>
  <si>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</si>
  <si>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</si>
  <si>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</si>
  <si>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</si>
  <si>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</si>
  <si>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</si>
  <si>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</si>
  <si>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</si>
  <si>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</si>
  <si>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</si>
  <si>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</si>
  <si>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</si>
  <si>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</si>
  <si>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</si>
  <si>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</si>
  <si>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</si>
  <si>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</si>
  <si>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</si>
  <si>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</si>
  <si>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</si>
  <si>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</si>
  <si>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</si>
  <si>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</si>
  <si>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</si>
  <si>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</si>
  <si>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</si>
  <si>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</si>
  <si>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</si>
  <si>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</si>
  <si>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</si>
  <si>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</si>
  <si>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</si>
  <si>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</si>
  <si>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</si>
  <si>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</si>
  <si>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</si>
  <si>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</si>
  <si>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</si>
  <si>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</si>
  <si>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</si>
  <si>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</si>
  <si>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</si>
  <si>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</si>
  <si>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</si>
  <si>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</si>
  <si>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</si>
  <si>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</si>
  <si>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</si>
  <si>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</si>
  <si>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</si>
  <si>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</si>
  <si>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</si>
  <si>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</si>
  <si>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</si>
  <si>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</si>
  <si>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</si>
  <si>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</si>
  <si>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</si>
  <si>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</si>
  <si>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</si>
  <si>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</si>
  <si>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</si>
  <si>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</si>
  <si>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</si>
  <si>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</si>
  <si>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</si>
  <si>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</si>
  <si>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</si>
  <si>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</si>
  <si>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</si>
  <si>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</si>
  <si>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</si>
  <si>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</si>
  <si>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</si>
  <si>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</si>
  <si>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</si>
  <si>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</si>
  <si>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</si>
  <si>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</si>
  <si>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</si>
  <si>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</si>
  <si>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</si>
  <si>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</si>
  <si>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</si>
  <si>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</si>
  <si>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</si>
  <si>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</si>
  <si>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</si>
  <si>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</si>
  <si>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</si>
  <si>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</si>
  <si>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</si>
  <si>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</si>
  <si>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</si>
  <si>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</si>
  <si>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</si>
  <si>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</si>
  <si>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</si>
  <si>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</si>
  <si>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</si>
  <si>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</si>
  <si>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</si>
  <si>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</si>
  <si>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</si>
  <si>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</si>
  <si>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</si>
  <si>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</si>
  <si>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</si>
  <si>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</si>
  <si>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</si>
  <si>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</si>
  <si>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</si>
  <si>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</si>
  <si>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</si>
  <si>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</si>
  <si>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</si>
  <si>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</si>
  <si>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</si>
  <si>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</si>
  <si>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</si>
  <si>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</si>
  <si>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</si>
  <si>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</si>
  <si>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</si>
  <si>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</si>
  <si>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</si>
  <si>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</si>
  <si>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</si>
  <si>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</si>
  <si>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</si>
  <si>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</si>
  <si>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</si>
  <si>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</si>
  <si>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</si>
  <si>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</si>
  <si>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</si>
  <si>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</si>
  <si>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</si>
  <si>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</si>
  <si>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</si>
  <si>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</si>
  <si>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</si>
  <si>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</si>
  <si>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</si>
  <si>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</si>
  <si>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</si>
  <si>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</si>
  <si>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</si>
  <si>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</si>
  <si>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</si>
  <si>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</si>
  <si>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</si>
  <si>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</si>
  <si>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</si>
  <si>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</si>
  <si>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</si>
  <si>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</si>
  <si>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</si>
  <si>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</si>
  <si>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</si>
  <si>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</si>
  <si>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</si>
  <si>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</si>
  <si>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</si>
  <si>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</si>
  <si>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</si>
  <si>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</si>
  <si>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</si>
  <si>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</si>
  <si>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</si>
  <si>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</si>
  <si>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</si>
  <si>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</si>
  <si>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</si>
  <si>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</si>
  <si>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</si>
  <si>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</si>
  <si>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</si>
  <si>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</si>
  <si>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</si>
  <si>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</si>
  <si>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</si>
  <si>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</si>
  <si>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</si>
  <si>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</si>
  <si>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</si>
  <si>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</si>
  <si>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</si>
  <si>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</si>
  <si>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</si>
  <si>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</si>
  <si>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</si>
  <si>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</si>
  <si>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</si>
  <si>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</si>
  <si>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</si>
  <si>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</si>
  <si>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</si>
  <si>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</si>
  <si>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</si>
  <si>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</si>
  <si>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</si>
  <si>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</si>
  <si>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</si>
  <si>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</si>
  <si>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</si>
  <si>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</si>
  <si>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</si>
  <si>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</si>
  <si>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</si>
  <si>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</si>
  <si>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</si>
  <si>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</si>
  <si>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</si>
  <si>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</si>
  <si>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</si>
  <si>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</si>
  <si>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</si>
  <si>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</si>
  <si>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</si>
  <si>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</si>
  <si>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</si>
  <si>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</si>
  <si>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</si>
  <si>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</si>
  <si>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</si>
  <si>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</si>
  <si>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</si>
  <si>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</si>
  <si>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</si>
  <si>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</si>
  <si>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</si>
  <si>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</si>
  <si>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</si>
  <si>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</si>
  <si>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</si>
  <si>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</si>
  <si>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</si>
  <si>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</si>
  <si>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</si>
  <si>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</si>
  <si>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</si>
  <si>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</si>
  <si>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</si>
  <si>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</si>
  <si>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</si>
  <si>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</si>
  <si>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</si>
  <si>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</si>
  <si>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</si>
  <si>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</si>
  <si>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</si>
  <si>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</si>
  <si>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</si>
  <si>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</si>
  <si>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</si>
  <si>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</si>
  <si>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</si>
  <si>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</si>
  <si>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</si>
  <si>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</si>
  <si>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</si>
  <si>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</si>
  <si>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</si>
  <si>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</si>
  <si>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</si>
  <si>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</si>
  <si>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</si>
  <si>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</si>
  <si>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</si>
  <si>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</si>
  <si>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</si>
  <si>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</si>
  <si>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</si>
  <si>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</si>
  <si>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</si>
  <si>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</si>
  <si>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</si>
  <si>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</si>
  <si>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</si>
  <si>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</si>
  <si>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</si>
  <si>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</si>
  <si>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</si>
  <si>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</si>
  <si>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</si>
  <si>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</si>
  <si>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</si>
  <si>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</si>
  <si>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</si>
  <si>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</si>
  <si>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</si>
  <si>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</si>
  <si>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</si>
  <si>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</si>
  <si>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</si>
  <si>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</si>
  <si>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</si>
  <si>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</si>
  <si>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</si>
  <si>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</si>
  <si>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</si>
  <si>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</si>
  <si>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</si>
  <si>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</si>
  <si>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</si>
  <si>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</si>
  <si>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</si>
  <si>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</si>
  <si>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</si>
  <si>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</si>
  <si>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</si>
  <si>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</si>
  <si>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</si>
  <si>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</si>
  <si>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</si>
  <si>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</si>
  <si>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</si>
  <si>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</si>
  <si>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</si>
  <si>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</si>
  <si>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</si>
  <si>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</si>
  <si>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</si>
  <si>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</si>
  <si>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</si>
  <si>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</si>
  <si>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</si>
  <si>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</si>
  <si>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</si>
  <si>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</si>
  <si>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</si>
  <si>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</si>
  <si>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</si>
  <si>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</si>
  <si>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</si>
  <si>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</si>
  <si>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</si>
  <si>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</si>
  <si>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</si>
  <si>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</si>
  <si>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</si>
  <si>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</si>
  <si>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</si>
  <si>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</si>
  <si>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</si>
  <si>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</si>
  <si>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</si>
  <si>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</si>
  <si>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</si>
  <si>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</si>
  <si>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</si>
  <si>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</si>
  <si>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</si>
  <si>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</si>
  <si>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</si>
  <si>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</si>
  <si>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</si>
  <si>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</si>
  <si>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</si>
  <si>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</si>
  <si>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</si>
  <si>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</si>
  <si>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</si>
  <si>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</si>
  <si>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</si>
  <si>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</si>
  <si>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</si>
  <si>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</si>
  <si>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</si>
  <si>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</si>
  <si>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</si>
  <si>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</si>
  <si>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</si>
  <si>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</si>
  <si>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</si>
  <si>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</si>
  <si>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</si>
  <si>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</si>
  <si>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</si>
  <si>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</si>
  <si>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</si>
  <si>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08.02.2022</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</si>
  <si>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</si>
  <si>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</si>
  <si>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</si>
  <si>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</si>
  <si>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</si>
  <si>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</si>
  <si>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</si>
  <si>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</si>
  <si>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</si>
  <si>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</si>
  <si>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</si>
  <si>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</si>
  <si>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</si>
  <si>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</si>
  <si>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</si>
  <si>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</si>
  <si>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</si>
  <si>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</si>
  <si>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</si>
  <si>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</si>
  <si>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</si>
  <si>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</si>
  <si>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</si>
  <si>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</si>
  <si>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</si>
  <si>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</si>
  <si>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</si>
  <si>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</si>
  <si>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</si>
  <si>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</si>
  <si>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</si>
  <si>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</si>
  <si>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</si>
  <si>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</si>
  <si>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</si>
  <si>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</si>
  <si>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</si>
  <si>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</si>
  <si>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</si>
  <si>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</si>
  <si>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</si>
  <si>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</si>
  <si>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</si>
  <si>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</si>
  <si>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</si>
  <si>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</si>
  <si>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</si>
  <si>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</si>
  <si>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</si>
  <si>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</si>
  <si>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</si>
  <si>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</si>
  <si>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</si>
  <si>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</si>
  <si>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</si>
  <si>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</si>
  <si>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</si>
  <si>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</si>
  <si>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</si>
  <si>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</si>
  <si>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</si>
  <si>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</si>
  <si>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</si>
  <si>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</si>
  <si>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</si>
  <si>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</si>
  <si>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</si>
  <si>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</si>
  <si>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</si>
  <si>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</si>
  <si>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</si>
  <si>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</si>
  <si>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</si>
  <si>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</si>
  <si>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</si>
  <si>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</si>
  <si>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</si>
  <si>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</si>
  <si>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</si>
  <si>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</si>
  <si>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</si>
  <si>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</si>
  <si>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</si>
  <si>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</si>
  <si>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</si>
  <si>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</si>
  <si>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</si>
  <si>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</si>
  <si>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</si>
  <si>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</si>
  <si>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</si>
  <si>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</si>
  <si>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</si>
  <si>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</si>
  <si>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</si>
  <si>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</si>
  <si>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</si>
  <si>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</si>
  <si>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</si>
  <si>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</si>
  <si>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</si>
  <si>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</si>
  <si>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</si>
  <si>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Пригородное сельское поселение</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</si>
  <si>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</si>
  <si>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</si>
  <si>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</si>
  <si>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</si>
  <si>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</si>
  <si>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</si>
  <si>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</si>
  <si>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</si>
  <si>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</si>
  <si>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</si>
  <si>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</si>
  <si>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</si>
  <si>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</si>
  <si>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</si>
  <si>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</si>
  <si>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</si>
  <si>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</si>
  <si>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</si>
  <si>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</si>
  <si>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</si>
  <si>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</si>
  <si>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</si>
  <si>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</si>
  <si>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</si>
  <si>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</si>
  <si>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</si>
  <si>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</si>
  <si>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</si>
  <si>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</si>
  <si>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</si>
  <si>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</si>
  <si>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</si>
  <si>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</si>
  <si>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</si>
  <si>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</si>
  <si>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</si>
  <si>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</si>
  <si>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</si>
  <si>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</si>
  <si>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</si>
  <si>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</si>
  <si>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</si>
  <si>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</si>
  <si>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</si>
  <si>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</si>
  <si>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</si>
  <si>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</si>
  <si>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</si>
  <si>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</si>
  <si>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</si>
  <si>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</si>
  <si>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</si>
  <si>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</si>
  <si>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</si>
  <si>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</si>
  <si>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</si>
  <si>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</si>
  <si>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</si>
  <si>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</si>
  <si>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</si>
  <si>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</si>
  <si>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</si>
  <si>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</si>
  <si>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</si>
  <si>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</si>
  <si>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</si>
  <si>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</si>
  <si>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</si>
  <si>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</si>
  <si>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</si>
  <si>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</si>
  <si>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</si>
  <si>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</si>
  <si>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</si>
  <si>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</si>
  <si>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</si>
  <si>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</si>
  <si>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</si>
  <si>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</si>
  <si>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</si>
  <si>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</si>
  <si>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</si>
  <si>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</si>
  <si>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</si>
  <si>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</si>
  <si>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</si>
  <si>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</si>
  <si>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</si>
  <si>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</si>
  <si>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</si>
  <si>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</si>
  <si>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</si>
  <si>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</si>
  <si>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</si>
  <si>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</si>
  <si>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</si>
  <si>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</si>
  <si>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</si>
  <si>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</si>
  <si>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</si>
  <si>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01.01.2022</t>
  </si>
  <si>
    <t>31.12.2023</t>
  </si>
  <si>
    <t>761001001</t>
  </si>
  <si>
    <t>ООО "Рыбинская генерация"</t>
  </si>
  <si>
    <t>4401158338</t>
  </si>
  <si>
    <t>ДЖКХЭиРТ ЯО</t>
  </si>
  <si>
    <t>20.12.2021</t>
  </si>
  <si>
    <t>№ 388-ви</t>
  </si>
  <si>
    <t>http://publication.pravo.gov.ru/Document/View/7601202112280032?index=2&amp;rangeSize=1#print</t>
  </si>
  <si>
    <t>152930, Ярославская область, Рыбинский р-н, город Рыбинск, территория Юго-западная промышленная зона, д. 3, каб. 301</t>
  </si>
  <si>
    <t>Потехин Алексей Сергеевич</t>
  </si>
  <si>
    <t>Меньшикова Марина Анатольевна</t>
  </si>
  <si>
    <t>Заместитель начальника ФЭУ</t>
  </si>
  <si>
    <t>(4855) 203-642</t>
  </si>
  <si>
    <t>MenshikovaMA@r-gen.ru</t>
  </si>
  <si>
    <t>О</t>
  </si>
  <si>
    <t>город Рыбинск, город Рыбинск (78715000);</t>
  </si>
  <si>
    <t>Производство. Теплоноситель; Передача. Теплоноситель; Сбыт. Теплоноситель</t>
  </si>
  <si>
    <t>30.06.2022</t>
  </si>
  <si>
    <t>01.07.2022</t>
  </si>
  <si>
    <t>31.12.2022</t>
  </si>
  <si>
    <t>01.01.2023</t>
  </si>
  <si>
    <t>30.06.2023</t>
  </si>
  <si>
    <t>01.07.2023</t>
  </si>
  <si>
    <t>1.1.2</t>
  </si>
  <si>
    <t>1.1.3</t>
  </si>
  <si>
    <t>1.1.4</t>
  </si>
  <si>
    <t>1.1.5</t>
  </si>
  <si>
    <t>Договорнаснабжениетепловойэнергиейскоммерческимипотребителями</t>
  </si>
  <si>
    <t>https://portal.eias.ru/Portal/DownloadPage.aspx?type=12&amp;guid=404eca31-57e5-48f5-b8e4-b1b9e89b269b</t>
  </si>
  <si>
    <t>Договор на снабжение тепловой энергией с Управляющими организациями, ТСЖ, ТСН</t>
  </si>
  <si>
    <t>https://portal.eias.ru/Portal/DownloadPage.aspx?type=12&amp;guid=f80968b5-bd03-46ec-bf54-4f9c46b24067</t>
  </si>
  <si>
    <t xml:space="preserve">Договор на поставку коммунальных ресурсов для содержания общего имущества многоквартирных домов </t>
  </si>
  <si>
    <t>https://portal.eias.ru/Portal/DownloadPage.aspx?type=12&amp;guid=2766f749-517b-4d3f-a7d3-c175661c4089</t>
  </si>
  <si>
    <t>Договор на снабжение тепловой энергией для бюджетных организаций (44-ФЗ)</t>
  </si>
  <si>
    <t>https://portal.eias.ru/Portal/DownloadPage.aspx?type=12&amp;guid=bb53c5a1-f1ab-43ba-9e22-90c7b03358ae</t>
  </si>
  <si>
    <t>Договор на снабжение тепловой энергией для бюджетных организаций (223-ФЗ)</t>
  </si>
  <si>
    <t>https://portal.eias.ru/Portal/DownloadPage.aspx?type=12&amp;guid=0e7903d0-a7e4-4c76-bffd-e3e9b60ab339</t>
  </si>
  <si>
    <t>09.02.2022 21:24:07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</si>
</sst>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12" borderId="47" xfId="0" applyFont="1" applyFill="1" applyBorder="1" applyAlignment="1">
      <alignment horizontal="center" vertical="center"/>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49" fontId="74" fillId="0" borderId="0" xfId="30" applyNumberFormat="1" applyProtection="1">
      <alignment vertical="top"/>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19888200" y="4076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2766f749-517b-4d3f-a7d3-c175661c4089" TargetMode="External"/><Relationship Id="rId7" Type="http://schemas.openxmlformats.org/officeDocument/2006/relationships/drawing" Target="../drawings/drawing31.xml"/><Relationship Id="rId2" Type="http://schemas.openxmlformats.org/officeDocument/2006/relationships/hyperlink" Target="https://portal.eias.ru/Portal/DownloadPage.aspx?type=12&amp;guid=bb53c5a1-f1ab-43ba-9e22-90c7b03358ae" TargetMode="External"/><Relationship Id="rId1" Type="http://schemas.openxmlformats.org/officeDocument/2006/relationships/hyperlink" Target="https://portal.eias.ru/Portal/DownloadPage.aspx?type=12&amp;guid=0e7903d0-a7e4-4c76-bffd-e3e9b60ab339" TargetMode="External"/><Relationship Id="rId6" Type="http://schemas.openxmlformats.org/officeDocument/2006/relationships/printerSettings" Target="../printerSettings/printerSettings19.bin"/><Relationship Id="rId5" Type="http://schemas.openxmlformats.org/officeDocument/2006/relationships/hyperlink" Target="https://portal.eias.ru/Portal/DownloadPage.aspx?type=12&amp;guid=404eca31-57e5-48f5-b8e4-b1b9e89b269b" TargetMode="External"/><Relationship Id="rId4" Type="http://schemas.openxmlformats.org/officeDocument/2006/relationships/hyperlink" Target="https://portal.eias.ru/Portal/DownloadPage.aspx?type=12&amp;guid=f80968b5-bd03-46ec-bf54-4f9c46b24067"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5"/>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08.02.2022</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592</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9" t="s">
        <v>594</v>
      </c>
      <c r="H19" s="1199"/>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0" t="s">
        <v>632</v>
      </c>
      <c r="M5" s="1220"/>
      <c r="N5" s="1220"/>
      <c r="O5" s="1220"/>
      <c r="P5" s="1220"/>
      <c r="Q5" s="1220"/>
      <c r="R5" s="1220"/>
      <c r="S5" s="1220"/>
      <c r="T5" s="122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6" t="str">
        <f>IF(NameOrPr_ch="",IF(NameOrPr="","",NameOrPr),NameOrPr_ch)</f>
        <v>ДЖКХЭиРТ ЯО</v>
      </c>
      <c r="P7" s="1226"/>
      <c r="Q7" s="1226"/>
      <c r="R7" s="1226"/>
      <c r="S7" s="1226"/>
      <c r="T7" s="1226"/>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6" t="str">
        <f>IF(datePr_ch="",IF(datePr="","",datePr),datePr_ch)</f>
        <v>20.12.2021</v>
      </c>
      <c r="P8" s="1226"/>
      <c r="Q8" s="1226"/>
      <c r="R8" s="1226"/>
      <c r="S8" s="1226"/>
      <c r="T8" s="1226"/>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6" t="str">
        <f>IF(numberPr_ch="",IF(numberPr="","",numberPr),numberPr_ch)</f>
        <v>№ 388-ви</v>
      </c>
      <c r="P9" s="1226"/>
      <c r="Q9" s="1226"/>
      <c r="R9" s="1226"/>
      <c r="S9" s="1226"/>
      <c r="T9" s="1226"/>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6" t="str">
        <f>IF(IstPub_ch="",IF(IstPub="","",IstPub),IstPub_ch)</f>
        <v>http://publication.pravo.gov.ru/Document/View/7601202112280032?index=2&amp;rangeSize=1#print</v>
      </c>
      <c r="P10" s="1226"/>
      <c r="Q10" s="1226"/>
      <c r="R10" s="1226"/>
      <c r="S10" s="1226"/>
      <c r="T10" s="1226"/>
      <c r="U10" s="583"/>
      <c r="V10" s="583"/>
      <c r="W10" s="520"/>
      <c r="X10" s="591"/>
      <c r="Y10" s="591"/>
      <c r="Z10" s="591"/>
      <c r="AA10" s="591"/>
      <c r="AB10" s="591"/>
      <c r="AC10" s="591"/>
    </row>
    <row r="11" spans="1:29" s="571" customFormat="1" ht="11.25" hidden="1">
      <c r="A11" s="591"/>
      <c r="B11" s="591"/>
      <c r="C11" s="591"/>
      <c r="D11" s="591"/>
      <c r="E11" s="591"/>
      <c r="F11" s="591"/>
      <c r="G11" s="591"/>
      <c r="H11" s="591"/>
      <c r="L11" s="1221"/>
      <c r="M11" s="1221"/>
      <c r="N11" s="567"/>
      <c r="O11" s="583"/>
      <c r="P11" s="583"/>
      <c r="Q11" s="583"/>
      <c r="R11" s="583"/>
      <c r="S11" s="583"/>
      <c r="T11" s="583"/>
      <c r="U11" s="589" t="s">
        <v>373</v>
      </c>
      <c r="X11" s="591"/>
      <c r="Y11" s="591"/>
      <c r="Z11" s="591"/>
      <c r="AA11" s="591"/>
      <c r="AB11" s="591"/>
      <c r="AC11" s="591"/>
    </row>
    <row r="12" spans="1:29">
      <c r="J12" s="530"/>
      <c r="K12" s="530"/>
      <c r="L12" s="525"/>
      <c r="M12" s="525"/>
      <c r="N12" s="503"/>
      <c r="O12" s="1227"/>
      <c r="P12" s="1227"/>
      <c r="Q12" s="1227"/>
      <c r="R12" s="1227"/>
      <c r="S12" s="1227"/>
      <c r="T12" s="1227"/>
      <c r="U12" s="1227"/>
    </row>
    <row r="13" spans="1:29">
      <c r="J13" s="530"/>
      <c r="K13" s="530"/>
      <c r="L13" s="1154" t="s">
        <v>454</v>
      </c>
      <c r="M13" s="1154"/>
      <c r="N13" s="1154"/>
      <c r="O13" s="1154"/>
      <c r="P13" s="1154"/>
      <c r="Q13" s="1154"/>
      <c r="R13" s="1154"/>
      <c r="S13" s="1154"/>
      <c r="T13" s="1154"/>
      <c r="U13" s="1154"/>
      <c r="V13" s="1154"/>
      <c r="W13" s="1154" t="s">
        <v>455</v>
      </c>
    </row>
    <row r="14" spans="1:29" ht="14.25" customHeight="1">
      <c r="J14" s="530"/>
      <c r="K14" s="530"/>
      <c r="L14" s="1233" t="s">
        <v>92</v>
      </c>
      <c r="M14" s="1233" t="s">
        <v>640</v>
      </c>
      <c r="N14" s="662"/>
      <c r="O14" s="1234" t="s">
        <v>642</v>
      </c>
      <c r="P14" s="1235"/>
      <c r="Q14" s="1235"/>
      <c r="R14" s="1235"/>
      <c r="S14" s="1235"/>
      <c r="T14" s="1236"/>
      <c r="U14" s="1217" t="s">
        <v>341</v>
      </c>
      <c r="V14" s="1230" t="s">
        <v>275</v>
      </c>
      <c r="W14" s="1154"/>
    </row>
    <row r="15" spans="1:29" ht="14.25" customHeight="1">
      <c r="J15" s="530"/>
      <c r="K15" s="530"/>
      <c r="L15" s="1233"/>
      <c r="M15" s="1233"/>
      <c r="N15" s="663"/>
      <c r="O15" s="1239" t="s">
        <v>606</v>
      </c>
      <c r="P15" s="1237" t="s">
        <v>271</v>
      </c>
      <c r="Q15" s="1238"/>
      <c r="R15" s="1214" t="s">
        <v>655</v>
      </c>
      <c r="S15" s="1215"/>
      <c r="T15" s="1216"/>
      <c r="U15" s="1218"/>
      <c r="V15" s="1231"/>
      <c r="W15" s="1154"/>
    </row>
    <row r="16" spans="1:29" ht="33.75" customHeight="1">
      <c r="J16" s="530"/>
      <c r="K16" s="530"/>
      <c r="L16" s="1233"/>
      <c r="M16" s="1233"/>
      <c r="N16" s="664"/>
      <c r="O16" s="1240"/>
      <c r="P16" s="536" t="s">
        <v>607</v>
      </c>
      <c r="Q16" s="536" t="s">
        <v>6</v>
      </c>
      <c r="R16" s="537" t="s">
        <v>274</v>
      </c>
      <c r="S16" s="1228" t="s">
        <v>273</v>
      </c>
      <c r="T16" s="1229"/>
      <c r="U16" s="1219"/>
      <c r="V16" s="1232"/>
      <c r="W16" s="1154"/>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2">
        <f ca="1">OFFSET(S17,0,-1)+1</f>
        <v>7</v>
      </c>
      <c r="T17" s="1222"/>
      <c r="U17" s="649">
        <f ca="1">OFFSET(U17,0,-2)+1</f>
        <v>8</v>
      </c>
      <c r="V17" s="650">
        <f ca="1">OFFSET(V17,0,-1)</f>
        <v>8</v>
      </c>
      <c r="W17" s="649">
        <f ca="1">OFFSET(W17,0,-1)+1</f>
        <v>9</v>
      </c>
    </row>
    <row r="18" spans="1:29" ht="22.5">
      <c r="A18" s="1206">
        <v>1</v>
      </c>
      <c r="B18" s="866"/>
      <c r="C18" s="866"/>
      <c r="D18" s="866"/>
      <c r="E18" s="867"/>
      <c r="F18" s="868"/>
      <c r="G18" s="868"/>
      <c r="H18" s="868"/>
      <c r="I18" s="869"/>
      <c r="J18" s="864"/>
      <c r="K18" s="871"/>
      <c r="L18" s="594">
        <f>mergeValue(A18)</f>
        <v>1</v>
      </c>
      <c r="M18" s="642" t="s">
        <v>20</v>
      </c>
      <c r="N18" s="647"/>
      <c r="O18" s="1207"/>
      <c r="P18" s="1207"/>
      <c r="Q18" s="1207"/>
      <c r="R18" s="1207"/>
      <c r="S18" s="1207"/>
      <c r="T18" s="1207"/>
      <c r="U18" s="1207"/>
      <c r="V18" s="1207"/>
      <c r="W18" s="631" t="s">
        <v>476</v>
      </c>
      <c r="Y18" s="590"/>
      <c r="Z18" s="590" t="str">
        <f t="shared" ref="Z18:Z31" si="0">IF(M18="","",M18 )</f>
        <v>Наименование тарифа</v>
      </c>
      <c r="AA18" s="590"/>
      <c r="AB18" s="590"/>
      <c r="AC18" s="590"/>
    </row>
    <row r="19" spans="1:29" ht="22.5">
      <c r="A19" s="1206"/>
      <c r="B19" s="1206">
        <v>1</v>
      </c>
      <c r="C19" s="866"/>
      <c r="D19" s="866"/>
      <c r="E19" s="868"/>
      <c r="F19" s="868"/>
      <c r="G19" s="868"/>
      <c r="H19" s="868"/>
      <c r="I19" s="863"/>
      <c r="J19" s="862"/>
      <c r="K19" s="865"/>
      <c r="L19" s="594" t="str">
        <f>mergeValue(A19) &amp;"."&amp; mergeValue(B19)</f>
        <v>1.1</v>
      </c>
      <c r="M19" s="547" t="s">
        <v>16</v>
      </c>
      <c r="N19" s="647"/>
      <c r="O19" s="1207"/>
      <c r="P19" s="1207"/>
      <c r="Q19" s="1207"/>
      <c r="R19" s="1207"/>
      <c r="S19" s="1207"/>
      <c r="T19" s="1207"/>
      <c r="U19" s="1207"/>
      <c r="V19" s="1207"/>
      <c r="W19" s="631" t="s">
        <v>477</v>
      </c>
      <c r="Y19" s="590"/>
      <c r="Z19" s="590" t="str">
        <f t="shared" si="0"/>
        <v>Территория действия тарифа</v>
      </c>
      <c r="AA19" s="590"/>
      <c r="AB19" s="590"/>
      <c r="AC19" s="590"/>
    </row>
    <row r="20" spans="1:29" ht="22.5">
      <c r="A20" s="1206"/>
      <c r="B20" s="1206"/>
      <c r="C20" s="1206">
        <v>1</v>
      </c>
      <c r="D20" s="866"/>
      <c r="E20" s="868"/>
      <c r="F20" s="868"/>
      <c r="G20" s="868"/>
      <c r="H20" s="868"/>
      <c r="I20" s="870"/>
      <c r="J20" s="862"/>
      <c r="K20" s="865"/>
      <c r="L20" s="594" t="str">
        <f>mergeValue(A20) &amp;"."&amp; mergeValue(B20)&amp;"."&amp; mergeValue(C20)</f>
        <v>1.1.1</v>
      </c>
      <c r="M20" s="548" t="s">
        <v>7</v>
      </c>
      <c r="N20" s="647"/>
      <c r="O20" s="1207"/>
      <c r="P20" s="1207"/>
      <c r="Q20" s="1207"/>
      <c r="R20" s="1207"/>
      <c r="S20" s="1207"/>
      <c r="T20" s="1207"/>
      <c r="U20" s="1207"/>
      <c r="V20" s="1207"/>
      <c r="W20" s="631" t="s">
        <v>634</v>
      </c>
      <c r="Y20" s="590"/>
      <c r="Z20" s="590" t="str">
        <f t="shared" si="0"/>
        <v xml:space="preserve">Наименование системы теплоснабжения </v>
      </c>
      <c r="AA20" s="590"/>
      <c r="AB20" s="590"/>
      <c r="AC20" s="590"/>
    </row>
    <row r="21" spans="1:29" ht="22.5">
      <c r="A21" s="1206"/>
      <c r="B21" s="1206"/>
      <c r="C21" s="1206"/>
      <c r="D21" s="1206">
        <v>1</v>
      </c>
      <c r="E21" s="868"/>
      <c r="F21" s="868"/>
      <c r="G21" s="868"/>
      <c r="H21" s="868"/>
      <c r="I21" s="870"/>
      <c r="J21" s="862"/>
      <c r="K21" s="865"/>
      <c r="L21" s="594" t="str">
        <f>mergeValue(A21) &amp;"."&amp; mergeValue(B21)&amp;"."&amp; mergeValue(C21)&amp;"."&amp; mergeValue(D21)</f>
        <v>1.1.1.1</v>
      </c>
      <c r="M21" s="549" t="s">
        <v>22</v>
      </c>
      <c r="N21" s="647"/>
      <c r="O21" s="1207"/>
      <c r="P21" s="1207"/>
      <c r="Q21" s="1207"/>
      <c r="R21" s="1207"/>
      <c r="S21" s="1207"/>
      <c r="T21" s="1207"/>
      <c r="U21" s="1207"/>
      <c r="V21" s="1207"/>
      <c r="W21" s="631" t="s">
        <v>635</v>
      </c>
      <c r="Y21" s="590"/>
      <c r="Z21" s="590" t="str">
        <f t="shared" si="0"/>
        <v xml:space="preserve">Источник тепловой энергии  </v>
      </c>
      <c r="AA21" s="590"/>
      <c r="AB21" s="590"/>
      <c r="AC21" s="590"/>
    </row>
    <row r="22" spans="1:29" ht="101.25">
      <c r="A22" s="1206"/>
      <c r="B22" s="1206"/>
      <c r="C22" s="1206"/>
      <c r="D22" s="1206"/>
      <c r="E22" s="1206">
        <v>1</v>
      </c>
      <c r="F22" s="868"/>
      <c r="G22" s="868"/>
      <c r="H22" s="866">
        <v>1</v>
      </c>
      <c r="I22" s="1206">
        <v>1</v>
      </c>
      <c r="J22" s="868"/>
      <c r="K22" s="873"/>
      <c r="L22" s="594" t="str">
        <f>mergeValue(A22) &amp;"."&amp; mergeValue(B22)&amp;"."&amp; mergeValue(C22)&amp;"."&amp; mergeValue(D22)&amp;"."&amp; mergeValue(E22)</f>
        <v>1.1.1.1.1</v>
      </c>
      <c r="M22" s="555" t="s">
        <v>9</v>
      </c>
      <c r="N22" s="647"/>
      <c r="O22" s="1208"/>
      <c r="P22" s="1208"/>
      <c r="Q22" s="1208"/>
      <c r="R22" s="1208"/>
      <c r="S22" s="1208"/>
      <c r="T22" s="1208"/>
      <c r="U22" s="1208"/>
      <c r="V22" s="1208"/>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6"/>
      <c r="B23" s="1206"/>
      <c r="C23" s="1206"/>
      <c r="D23" s="1206"/>
      <c r="E23" s="1206"/>
      <c r="F23" s="1206">
        <v>1</v>
      </c>
      <c r="G23" s="866"/>
      <c r="H23" s="866"/>
      <c r="I23" s="1206"/>
      <c r="J23" s="1206">
        <v>1</v>
      </c>
      <c r="K23" s="874"/>
      <c r="L23" s="594" t="str">
        <f>mergeValue(A23) &amp;"."&amp; mergeValue(B23)&amp;"."&amp; mergeValue(C23)&amp;"."&amp; mergeValue(D23)&amp;"."&amp; mergeValue(E23)&amp;"."&amp; mergeValue(F23)</f>
        <v>1.1.1.1.1.1</v>
      </c>
      <c r="M23" s="556" t="s">
        <v>10</v>
      </c>
      <c r="N23" s="647"/>
      <c r="O23" s="1209"/>
      <c r="P23" s="1210"/>
      <c r="Q23" s="1210"/>
      <c r="R23" s="1210"/>
      <c r="S23" s="1210"/>
      <c r="T23" s="1210"/>
      <c r="U23" s="1210"/>
      <c r="V23" s="1211"/>
      <c r="W23" s="631" t="s">
        <v>637</v>
      </c>
      <c r="Y23" s="590"/>
      <c r="Z23" s="590" t="str">
        <f t="shared" si="0"/>
        <v>Группа потребителей</v>
      </c>
      <c r="AA23" s="590"/>
      <c r="AB23" s="590"/>
      <c r="AC23" s="590"/>
    </row>
    <row r="24" spans="1:29" ht="189" customHeight="1">
      <c r="A24" s="1206"/>
      <c r="B24" s="1206"/>
      <c r="C24" s="1206"/>
      <c r="D24" s="1206"/>
      <c r="E24" s="1206"/>
      <c r="F24" s="1206"/>
      <c r="G24" s="866">
        <v>1</v>
      </c>
      <c r="H24" s="866"/>
      <c r="I24" s="1206"/>
      <c r="J24" s="1206"/>
      <c r="K24" s="874">
        <v>1</v>
      </c>
      <c r="L24" s="594" t="str">
        <f>mergeValue(A24) &amp;"."&amp; mergeValue(B24)&amp;"."&amp; mergeValue(C24)&amp;"."&amp; mergeValue(D24)&amp;"."&amp; mergeValue(E24)&amp;"."&amp; mergeValue(F24)&amp;"."&amp; mergeValue(G24)</f>
        <v>1.1.1.1.1.1.1</v>
      </c>
      <c r="M24" s="1070"/>
      <c r="N24" s="647"/>
      <c r="O24" s="563"/>
      <c r="P24" s="563"/>
      <c r="Q24" s="1095"/>
      <c r="R24" s="1212"/>
      <c r="S24" s="1213" t="s">
        <v>84</v>
      </c>
      <c r="T24" s="1212"/>
      <c r="U24" s="1213" t="s">
        <v>85</v>
      </c>
      <c r="V24" s="563"/>
      <c r="W24" s="1223" t="s">
        <v>656</v>
      </c>
      <c r="X24" s="586" t="str">
        <f>strCheckDate(O25:V25)</f>
        <v/>
      </c>
      <c r="Y24" s="590"/>
      <c r="Z24" s="590" t="str">
        <f t="shared" si="0"/>
        <v/>
      </c>
      <c r="AA24" s="590"/>
      <c r="AB24" s="590"/>
      <c r="AC24" s="590"/>
    </row>
    <row r="25" spans="1:29" ht="11.25" hidden="1" customHeight="1">
      <c r="A25" s="1206"/>
      <c r="B25" s="1206"/>
      <c r="C25" s="1206"/>
      <c r="D25" s="1206"/>
      <c r="E25" s="1206"/>
      <c r="F25" s="1206"/>
      <c r="G25" s="866"/>
      <c r="H25" s="866"/>
      <c r="I25" s="1206"/>
      <c r="J25" s="1206"/>
      <c r="K25" s="874"/>
      <c r="L25" s="601"/>
      <c r="M25" s="647"/>
      <c r="N25" s="647"/>
      <c r="O25" s="563"/>
      <c r="P25" s="563"/>
      <c r="Q25" s="585" t="str">
        <f>R24 &amp; "-" &amp; T24</f>
        <v>-</v>
      </c>
      <c r="R25" s="1212"/>
      <c r="S25" s="1213"/>
      <c r="T25" s="1212"/>
      <c r="U25" s="1213"/>
      <c r="V25" s="563"/>
      <c r="W25" s="1224"/>
      <c r="Y25" s="590"/>
      <c r="Z25" s="590" t="str">
        <f t="shared" si="0"/>
        <v/>
      </c>
      <c r="AA25" s="590"/>
      <c r="AB25" s="590"/>
      <c r="AC25" s="590"/>
    </row>
    <row r="26" spans="1:29" ht="15" customHeight="1">
      <c r="A26" s="1206"/>
      <c r="B26" s="1206"/>
      <c r="C26" s="1206"/>
      <c r="D26" s="1206"/>
      <c r="E26" s="1206"/>
      <c r="F26" s="1206"/>
      <c r="G26" s="868"/>
      <c r="H26" s="866"/>
      <c r="I26" s="1206"/>
      <c r="J26" s="1206"/>
      <c r="K26" s="873"/>
      <c r="L26" s="539"/>
      <c r="M26" s="558" t="s">
        <v>25</v>
      </c>
      <c r="N26" s="565"/>
      <c r="O26" s="565"/>
      <c r="P26" s="565"/>
      <c r="Q26" s="565"/>
      <c r="R26" s="565"/>
      <c r="S26" s="565"/>
      <c r="T26" s="565"/>
      <c r="U26" s="565"/>
      <c r="V26" s="561"/>
      <c r="W26" s="1225"/>
      <c r="Y26" s="590"/>
      <c r="Z26" s="590" t="str">
        <f t="shared" si="0"/>
        <v>Добавить вид теплоносителя (параметры теплоносителя)</v>
      </c>
      <c r="AA26" s="590"/>
      <c r="AB26" s="590"/>
      <c r="AC26" s="590"/>
    </row>
    <row r="27" spans="1:29" ht="15" customHeight="1">
      <c r="A27" s="1206"/>
      <c r="B27" s="1206"/>
      <c r="C27" s="1206"/>
      <c r="D27" s="1206"/>
      <c r="E27" s="1206"/>
      <c r="F27" s="868"/>
      <c r="G27" s="868"/>
      <c r="H27" s="866"/>
      <c r="I27" s="1206"/>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6"/>
      <c r="B28" s="1206"/>
      <c r="C28" s="1206"/>
      <c r="D28" s="1206"/>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6"/>
      <c r="B29" s="1206"/>
      <c r="C29" s="1206"/>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6"/>
      <c r="B30" s="1206"/>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6"/>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9" t="s">
        <v>633</v>
      </c>
      <c r="N34" s="1199"/>
      <c r="O34" s="1199"/>
      <c r="P34" s="1199"/>
      <c r="Q34" s="1199"/>
      <c r="R34" s="1199"/>
      <c r="S34" s="1199"/>
      <c r="T34" s="1199"/>
      <c r="U34" s="1199"/>
      <c r="V34" s="1199"/>
      <c r="W34" s="119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0" t="s">
        <v>491</v>
      </c>
      <c r="G2" s="1201"/>
      <c r="H2" s="1202"/>
      <c r="I2" s="807"/>
    </row>
    <row r="3" spans="1:20" ht="3" customHeight="1"/>
    <row r="4" spans="1:20" s="1008" customFormat="1" ht="11.25">
      <c r="A4" s="1014"/>
      <c r="B4" s="1014"/>
      <c r="C4" s="1014"/>
      <c r="D4" s="1014"/>
      <c r="F4" s="1154" t="s">
        <v>454</v>
      </c>
      <c r="G4" s="1154"/>
      <c r="H4" s="1154"/>
      <c r="I4" s="120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08.02.2022</v>
      </c>
      <c r="I7" s="817" t="s">
        <v>493</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494</v>
      </c>
      <c r="H8" s="1028"/>
      <c r="I8" s="817" t="s">
        <v>591</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495</v>
      </c>
      <c r="H9" s="1028"/>
      <c r="I9" s="817" t="s">
        <v>589</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4"/>
      <c r="B11" s="1204">
        <v>1</v>
      </c>
      <c r="C11" s="1024"/>
      <c r="D11" s="1024"/>
      <c r="F11" s="1030" t="str">
        <f>"4."&amp;mergeValue(A11) &amp;"."&amp;mergeValue(B11)</f>
        <v>4.1.1</v>
      </c>
      <c r="G11" s="831" t="s">
        <v>593</v>
      </c>
      <c r="H11" s="1028"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204"/>
      <c r="B12" s="1204"/>
      <c r="C12" s="1204">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4"/>
      <c r="B13" s="1204"/>
      <c r="C13" s="1204"/>
      <c r="D13" s="1024">
        <v>1</v>
      </c>
      <c r="F13" s="1030" t="str">
        <f>"4."&amp;mergeValue(A13) &amp;"."&amp;mergeValue(B13)&amp;"."&amp;mergeValue(C13)&amp;"."&amp;mergeValue(D13)</f>
        <v>4.1.1.1.1</v>
      </c>
      <c r="G13" s="819" t="s">
        <v>498</v>
      </c>
      <c r="H13" s="1028"/>
      <c r="I13" s="1205" t="s">
        <v>592</v>
      </c>
      <c r="J13" s="616"/>
      <c r="K13" s="1014"/>
      <c r="L13" s="1014"/>
      <c r="M13" s="1014"/>
      <c r="N13" s="1014"/>
      <c r="O13" s="1014"/>
      <c r="P13" s="1014"/>
      <c r="Q13" s="1014"/>
      <c r="R13" s="1014"/>
      <c r="S13" s="1014"/>
      <c r="T13" s="1014"/>
    </row>
    <row r="14" spans="1:20" s="1008" customFormat="1" ht="18.75">
      <c r="A14" s="1204"/>
      <c r="B14" s="1204"/>
      <c r="C14" s="1204"/>
      <c r="D14" s="1024"/>
      <c r="F14" s="820"/>
      <c r="G14" s="1001" t="s">
        <v>4</v>
      </c>
      <c r="H14" s="625"/>
      <c r="I14" s="1205"/>
      <c r="J14" s="616"/>
      <c r="K14" s="1014"/>
      <c r="L14" s="1014"/>
      <c r="M14" s="1014"/>
      <c r="N14" s="1014"/>
      <c r="O14" s="1014"/>
      <c r="P14" s="1014"/>
      <c r="Q14" s="1014"/>
      <c r="R14" s="1014"/>
      <c r="S14" s="1014"/>
      <c r="T14" s="1014"/>
    </row>
    <row r="15" spans="1:20" s="1008" customFormat="1" ht="18.75">
      <c r="A15" s="1204"/>
      <c r="B15" s="1204"/>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4"/>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9" t="s">
        <v>594</v>
      </c>
      <c r="H19" s="1199"/>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0" t="s">
        <v>632</v>
      </c>
      <c r="M5" s="1220"/>
      <c r="N5" s="1220"/>
      <c r="O5" s="1220"/>
      <c r="P5" s="1220"/>
      <c r="Q5" s="1220"/>
      <c r="R5" s="1220"/>
      <c r="S5" s="1220"/>
      <c r="T5" s="122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6" t="str">
        <f>IF(NameOrPr_ch="",IF(NameOrPr="","",NameOrPr),NameOrPr_ch)</f>
        <v>ДЖКХЭиРТ ЯО</v>
      </c>
      <c r="P7" s="1226"/>
      <c r="Q7" s="1226"/>
      <c r="R7" s="1226"/>
      <c r="S7" s="1226"/>
      <c r="T7" s="1226"/>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597</v>
      </c>
      <c r="N8" s="667"/>
      <c r="O8" s="1226" t="str">
        <f>IF(datePr_ch="",IF(datePr="","",datePr),datePr_ch)</f>
        <v>20.12.2021</v>
      </c>
      <c r="P8" s="1226"/>
      <c r="Q8" s="1226"/>
      <c r="R8" s="1226"/>
      <c r="S8" s="1226"/>
      <c r="T8" s="1226"/>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596</v>
      </c>
      <c r="N9" s="667"/>
      <c r="O9" s="1226" t="str">
        <f>IF(numberPr_ch="",IF(numberPr="","",numberPr),numberPr_ch)</f>
        <v>№ 388-ви</v>
      </c>
      <c r="P9" s="1226"/>
      <c r="Q9" s="1226"/>
      <c r="R9" s="1226"/>
      <c r="S9" s="1226"/>
      <c r="T9" s="1226"/>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6" t="str">
        <f>IF(IstPub_ch="",IF(IstPub="","",IstPub),IstPub_ch)</f>
        <v>http://publication.pravo.gov.ru/Document/View/7601202112280032?index=2&amp;rangeSize=1#print</v>
      </c>
      <c r="P10" s="1226"/>
      <c r="Q10" s="1226"/>
      <c r="R10" s="1226"/>
      <c r="S10" s="1226"/>
      <c r="T10" s="1226"/>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1"/>
      <c r="M11" s="1221"/>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7"/>
      <c r="P12" s="1227"/>
      <c r="Q12" s="1227"/>
      <c r="R12" s="1227"/>
      <c r="S12" s="1227"/>
      <c r="T12" s="1227"/>
      <c r="U12" s="1227"/>
    </row>
    <row r="13" spans="1:34">
      <c r="J13" s="996"/>
      <c r="K13" s="996"/>
      <c r="L13" s="1154" t="s">
        <v>454</v>
      </c>
      <c r="M13" s="1154"/>
      <c r="N13" s="1154"/>
      <c r="O13" s="1154"/>
      <c r="P13" s="1154"/>
      <c r="Q13" s="1154"/>
      <c r="R13" s="1154"/>
      <c r="S13" s="1154"/>
      <c r="T13" s="1154"/>
      <c r="U13" s="1154"/>
      <c r="V13" s="1154"/>
      <c r="W13" s="1154" t="s">
        <v>455</v>
      </c>
    </row>
    <row r="14" spans="1:34" ht="14.25" customHeight="1">
      <c r="J14" s="996"/>
      <c r="K14" s="996"/>
      <c r="L14" s="1233" t="s">
        <v>92</v>
      </c>
      <c r="M14" s="1233" t="s">
        <v>640</v>
      </c>
      <c r="N14" s="662"/>
      <c r="O14" s="1234" t="s">
        <v>642</v>
      </c>
      <c r="P14" s="1235"/>
      <c r="Q14" s="1235"/>
      <c r="R14" s="1235"/>
      <c r="S14" s="1235"/>
      <c r="T14" s="1236"/>
      <c r="U14" s="1217" t="s">
        <v>341</v>
      </c>
      <c r="V14" s="1230" t="s">
        <v>275</v>
      </c>
      <c r="W14" s="1154"/>
    </row>
    <row r="15" spans="1:34" ht="14.25" customHeight="1">
      <c r="J15" s="996"/>
      <c r="K15" s="996"/>
      <c r="L15" s="1233"/>
      <c r="M15" s="1233"/>
      <c r="N15" s="663"/>
      <c r="O15" s="1239" t="s">
        <v>606</v>
      </c>
      <c r="P15" s="1237" t="s">
        <v>271</v>
      </c>
      <c r="Q15" s="1238"/>
      <c r="R15" s="1214" t="s">
        <v>655</v>
      </c>
      <c r="S15" s="1215"/>
      <c r="T15" s="1216"/>
      <c r="U15" s="1218"/>
      <c r="V15" s="1231"/>
      <c r="W15" s="1154"/>
    </row>
    <row r="16" spans="1:34" ht="33.75" customHeight="1">
      <c r="J16" s="996"/>
      <c r="K16" s="996"/>
      <c r="L16" s="1233"/>
      <c r="M16" s="1233"/>
      <c r="N16" s="664"/>
      <c r="O16" s="1240"/>
      <c r="P16" s="757" t="s">
        <v>607</v>
      </c>
      <c r="Q16" s="757" t="s">
        <v>6</v>
      </c>
      <c r="R16" s="1029" t="s">
        <v>274</v>
      </c>
      <c r="S16" s="1228" t="s">
        <v>273</v>
      </c>
      <c r="T16" s="1229"/>
      <c r="U16" s="1219"/>
      <c r="V16" s="1232"/>
      <c r="W16" s="1154"/>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22">
        <f ca="1">OFFSET(S17,0,-1)+1</f>
        <v>7</v>
      </c>
      <c r="T17" s="1222"/>
      <c r="U17" s="1026">
        <f ca="1">OFFSET(U17,0,-2)+1</f>
        <v>8</v>
      </c>
      <c r="V17" s="650">
        <f ca="1">OFFSET(V17,0,-1)</f>
        <v>8</v>
      </c>
      <c r="W17" s="1026">
        <f ca="1">OFFSET(W17,0,-1)+1</f>
        <v>9</v>
      </c>
    </row>
    <row r="18" spans="1:36" ht="22.5">
      <c r="A18" s="1206">
        <v>1</v>
      </c>
      <c r="B18" s="1016"/>
      <c r="C18" s="1016"/>
      <c r="D18" s="1016"/>
      <c r="E18" s="982"/>
      <c r="F18" s="1027"/>
      <c r="G18" s="1027"/>
      <c r="H18" s="1027"/>
      <c r="I18" s="984"/>
      <c r="J18" s="980"/>
      <c r="K18" s="964"/>
      <c r="L18" s="1031">
        <f>mergeValue(A18)</f>
        <v>1</v>
      </c>
      <c r="M18" s="642" t="s">
        <v>20</v>
      </c>
      <c r="N18" s="647"/>
      <c r="O18" s="1207"/>
      <c r="P18" s="1207"/>
      <c r="Q18" s="1207"/>
      <c r="R18" s="1207"/>
      <c r="S18" s="1207"/>
      <c r="T18" s="1207"/>
      <c r="U18" s="1207"/>
      <c r="V18" s="1207"/>
      <c r="W18" s="631" t="s">
        <v>476</v>
      </c>
      <c r="Y18" s="830"/>
      <c r="Z18" s="830" t="str">
        <f t="shared" ref="Z18:Z31" si="0">IF(M18="","",M18 )</f>
        <v>Наименование тарифа</v>
      </c>
      <c r="AA18" s="830"/>
      <c r="AB18" s="830"/>
      <c r="AC18" s="830"/>
      <c r="AI18" s="1009"/>
      <c r="AJ18" s="1009"/>
    </row>
    <row r="19" spans="1:36" ht="22.5">
      <c r="A19" s="1206"/>
      <c r="B19" s="1206">
        <v>1</v>
      </c>
      <c r="C19" s="1016"/>
      <c r="D19" s="1016"/>
      <c r="E19" s="1027"/>
      <c r="F19" s="1027"/>
      <c r="G19" s="1027"/>
      <c r="H19" s="1027"/>
      <c r="I19" s="1022"/>
      <c r="J19" s="955"/>
      <c r="K19" s="958"/>
      <c r="L19" s="1031" t="str">
        <f>mergeValue(A19) &amp;"."&amp; mergeValue(B19)</f>
        <v>1.1</v>
      </c>
      <c r="M19" s="693" t="s">
        <v>16</v>
      </c>
      <c r="N19" s="647"/>
      <c r="O19" s="1207"/>
      <c r="P19" s="1207"/>
      <c r="Q19" s="1207"/>
      <c r="R19" s="1207"/>
      <c r="S19" s="1207"/>
      <c r="T19" s="1207"/>
      <c r="U19" s="1207"/>
      <c r="V19" s="1207"/>
      <c r="W19" s="631" t="s">
        <v>477</v>
      </c>
      <c r="Y19" s="830"/>
      <c r="Z19" s="830" t="str">
        <f t="shared" si="0"/>
        <v>Территория действия тарифа</v>
      </c>
      <c r="AA19" s="830"/>
      <c r="AB19" s="830"/>
      <c r="AC19" s="830"/>
      <c r="AI19" s="1009"/>
      <c r="AJ19" s="1009"/>
    </row>
    <row r="20" spans="1:36" ht="22.5">
      <c r="A20" s="1206"/>
      <c r="B20" s="1206"/>
      <c r="C20" s="1206">
        <v>1</v>
      </c>
      <c r="D20" s="1016"/>
      <c r="E20" s="1027"/>
      <c r="F20" s="1027"/>
      <c r="G20" s="1027"/>
      <c r="H20" s="1027"/>
      <c r="I20" s="963"/>
      <c r="J20" s="955"/>
      <c r="K20" s="958"/>
      <c r="L20" s="1031" t="str">
        <f>mergeValue(A20) &amp;"."&amp; mergeValue(B20)&amp;"."&amp; mergeValue(C20)</f>
        <v>1.1.1</v>
      </c>
      <c r="M20" s="694" t="s">
        <v>7</v>
      </c>
      <c r="N20" s="647"/>
      <c r="O20" s="1207"/>
      <c r="P20" s="1207"/>
      <c r="Q20" s="1207"/>
      <c r="R20" s="1207"/>
      <c r="S20" s="1207"/>
      <c r="T20" s="1207"/>
      <c r="U20" s="1207"/>
      <c r="V20" s="1207"/>
      <c r="W20" s="631" t="s">
        <v>634</v>
      </c>
      <c r="Y20" s="830"/>
      <c r="Z20" s="830" t="str">
        <f t="shared" si="0"/>
        <v xml:space="preserve">Наименование системы теплоснабжения </v>
      </c>
      <c r="AA20" s="830"/>
      <c r="AB20" s="830"/>
      <c r="AC20" s="830"/>
      <c r="AI20" s="1009"/>
      <c r="AJ20" s="1009"/>
    </row>
    <row r="21" spans="1:36" ht="22.5">
      <c r="A21" s="1206"/>
      <c r="B21" s="1206"/>
      <c r="C21" s="1206"/>
      <c r="D21" s="1206">
        <v>1</v>
      </c>
      <c r="E21" s="1027"/>
      <c r="F21" s="1027"/>
      <c r="G21" s="1027"/>
      <c r="H21" s="1027"/>
      <c r="I21" s="963"/>
      <c r="J21" s="955"/>
      <c r="K21" s="958"/>
      <c r="L21" s="1031" t="str">
        <f>mergeValue(A21) &amp;"."&amp; mergeValue(B21)&amp;"."&amp; mergeValue(C21)&amp;"."&amp; mergeValue(D21)</f>
        <v>1.1.1.1</v>
      </c>
      <c r="M21" s="695" t="s">
        <v>22</v>
      </c>
      <c r="N21" s="647"/>
      <c r="O21" s="1207"/>
      <c r="P21" s="1207"/>
      <c r="Q21" s="1207"/>
      <c r="R21" s="1207"/>
      <c r="S21" s="1207"/>
      <c r="T21" s="1207"/>
      <c r="U21" s="1207"/>
      <c r="V21" s="1207"/>
      <c r="W21" s="631" t="s">
        <v>635</v>
      </c>
      <c r="Y21" s="830"/>
      <c r="Z21" s="830" t="str">
        <f t="shared" si="0"/>
        <v xml:space="preserve">Источник тепловой энергии  </v>
      </c>
      <c r="AA21" s="830"/>
      <c r="AB21" s="830"/>
      <c r="AC21" s="830"/>
      <c r="AI21" s="1009"/>
      <c r="AJ21" s="1009"/>
    </row>
    <row r="22" spans="1:36" ht="101.25">
      <c r="A22" s="1206"/>
      <c r="B22" s="1206"/>
      <c r="C22" s="1206"/>
      <c r="D22" s="1206"/>
      <c r="E22" s="1206">
        <v>1</v>
      </c>
      <c r="F22" s="1027"/>
      <c r="G22" s="1027"/>
      <c r="H22" s="1016">
        <v>1</v>
      </c>
      <c r="I22" s="1206">
        <v>1</v>
      </c>
      <c r="J22" s="1027"/>
      <c r="K22" s="966"/>
      <c r="L22" s="1031" t="str">
        <f>mergeValue(A22) &amp;"."&amp; mergeValue(B22)&amp;"."&amp; mergeValue(C22)&amp;"."&amp; mergeValue(D22)&amp;"."&amp; mergeValue(E22)</f>
        <v>1.1.1.1.1</v>
      </c>
      <c r="M22" s="555" t="s">
        <v>9</v>
      </c>
      <c r="N22" s="647"/>
      <c r="O22" s="1208"/>
      <c r="P22" s="1208"/>
      <c r="Q22" s="1208"/>
      <c r="R22" s="1208"/>
      <c r="S22" s="1208"/>
      <c r="T22" s="1208"/>
      <c r="U22" s="1208"/>
      <c r="V22" s="1208"/>
      <c r="W22" s="631" t="s">
        <v>639</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6"/>
      <c r="B23" s="1206"/>
      <c r="C23" s="1206"/>
      <c r="D23" s="1206"/>
      <c r="E23" s="1206"/>
      <c r="F23" s="1206">
        <v>1</v>
      </c>
      <c r="G23" s="1016"/>
      <c r="H23" s="1016"/>
      <c r="I23" s="1206"/>
      <c r="J23" s="1206">
        <v>1</v>
      </c>
      <c r="K23" s="967"/>
      <c r="L23" s="1031" t="str">
        <f>mergeValue(A23) &amp;"."&amp; mergeValue(B23)&amp;"."&amp; mergeValue(C23)&amp;"."&amp; mergeValue(D23)&amp;"."&amp; mergeValue(E23)&amp;"."&amp; mergeValue(F23)</f>
        <v>1.1.1.1.1.1</v>
      </c>
      <c r="M23" s="556" t="s">
        <v>10</v>
      </c>
      <c r="N23" s="647"/>
      <c r="O23" s="1209"/>
      <c r="P23" s="1210"/>
      <c r="Q23" s="1210"/>
      <c r="R23" s="1210"/>
      <c r="S23" s="1210"/>
      <c r="T23" s="1210"/>
      <c r="U23" s="1210"/>
      <c r="V23" s="1211"/>
      <c r="W23" s="631" t="s">
        <v>637</v>
      </c>
      <c r="Y23" s="830"/>
      <c r="Z23" s="830" t="str">
        <f t="shared" si="0"/>
        <v>Группа потребителей</v>
      </c>
      <c r="AA23" s="830"/>
      <c r="AB23" s="830"/>
      <c r="AC23" s="830"/>
      <c r="AI23" s="1009"/>
      <c r="AJ23" s="1009"/>
    </row>
    <row r="24" spans="1:36" ht="189" customHeight="1">
      <c r="A24" s="1206"/>
      <c r="B24" s="1206"/>
      <c r="C24" s="1206"/>
      <c r="D24" s="1206"/>
      <c r="E24" s="1206"/>
      <c r="F24" s="1206"/>
      <c r="G24" s="1016">
        <v>1</v>
      </c>
      <c r="H24" s="1016"/>
      <c r="I24" s="1206"/>
      <c r="J24" s="1206"/>
      <c r="K24" s="967">
        <v>1</v>
      </c>
      <c r="L24" s="1031" t="str">
        <f>mergeValue(A24) &amp;"."&amp; mergeValue(B24)&amp;"."&amp; mergeValue(C24)&amp;"."&amp; mergeValue(D24)&amp;"."&amp; mergeValue(E24)&amp;"."&amp; mergeValue(F24)&amp;"."&amp; mergeValue(G24)</f>
        <v>1.1.1.1.1.1.1</v>
      </c>
      <c r="M24" s="1070"/>
      <c r="N24" s="647"/>
      <c r="O24" s="764"/>
      <c r="P24" s="764"/>
      <c r="Q24" s="1095"/>
      <c r="R24" s="1212"/>
      <c r="S24" s="1213" t="s">
        <v>84</v>
      </c>
      <c r="T24" s="1212"/>
      <c r="U24" s="1213" t="s">
        <v>85</v>
      </c>
      <c r="V24" s="764"/>
      <c r="W24" s="1223" t="s">
        <v>656</v>
      </c>
      <c r="X24" s="1009" t="str">
        <f>strCheckDate(O25:V25)</f>
        <v/>
      </c>
      <c r="Y24" s="830"/>
      <c r="Z24" s="830" t="str">
        <f t="shared" si="0"/>
        <v/>
      </c>
      <c r="AA24" s="830"/>
      <c r="AB24" s="830"/>
      <c r="AC24" s="830"/>
      <c r="AI24" s="1009"/>
      <c r="AJ24" s="1009"/>
    </row>
    <row r="25" spans="1:36" ht="11.25" hidden="1">
      <c r="A25" s="1206"/>
      <c r="B25" s="1206"/>
      <c r="C25" s="1206"/>
      <c r="D25" s="1206"/>
      <c r="E25" s="1206"/>
      <c r="F25" s="1206"/>
      <c r="G25" s="1016"/>
      <c r="H25" s="1016"/>
      <c r="I25" s="1206"/>
      <c r="J25" s="1206"/>
      <c r="K25" s="967"/>
      <c r="L25" s="801"/>
      <c r="M25" s="647"/>
      <c r="N25" s="647"/>
      <c r="O25" s="764"/>
      <c r="P25" s="764"/>
      <c r="Q25" s="770" t="str">
        <f>R24 &amp; "-" &amp; T24</f>
        <v>-</v>
      </c>
      <c r="R25" s="1212"/>
      <c r="S25" s="1213"/>
      <c r="T25" s="1212"/>
      <c r="U25" s="1213"/>
      <c r="V25" s="764"/>
      <c r="W25" s="1224"/>
      <c r="Y25" s="830"/>
      <c r="Z25" s="830" t="str">
        <f t="shared" si="0"/>
        <v/>
      </c>
      <c r="AA25" s="830"/>
      <c r="AB25" s="830"/>
      <c r="AC25" s="830"/>
      <c r="AI25" s="1009"/>
      <c r="AJ25" s="1009"/>
    </row>
    <row r="26" spans="1:36" ht="15" customHeight="1">
      <c r="A26" s="1206"/>
      <c r="B26" s="1206"/>
      <c r="C26" s="1206"/>
      <c r="D26" s="1206"/>
      <c r="E26" s="1206"/>
      <c r="F26" s="1206"/>
      <c r="G26" s="1027"/>
      <c r="H26" s="1016"/>
      <c r="I26" s="1206"/>
      <c r="J26" s="1206"/>
      <c r="K26" s="966"/>
      <c r="L26" s="689"/>
      <c r="M26" s="558" t="s">
        <v>25</v>
      </c>
      <c r="N26" s="1007"/>
      <c r="O26" s="1007"/>
      <c r="P26" s="1007"/>
      <c r="Q26" s="1007"/>
      <c r="R26" s="1007"/>
      <c r="S26" s="1007"/>
      <c r="T26" s="1007"/>
      <c r="U26" s="1007"/>
      <c r="V26" s="763"/>
      <c r="W26" s="1225"/>
      <c r="Y26" s="830"/>
      <c r="Z26" s="830" t="str">
        <f t="shared" si="0"/>
        <v>Добавить вид теплоносителя (параметры теплоносителя)</v>
      </c>
      <c r="AA26" s="830"/>
      <c r="AB26" s="830"/>
      <c r="AC26" s="830"/>
      <c r="AI26" s="1009"/>
      <c r="AJ26" s="1009"/>
    </row>
    <row r="27" spans="1:36" ht="15" customHeight="1">
      <c r="A27" s="1206"/>
      <c r="B27" s="1206"/>
      <c r="C27" s="1206"/>
      <c r="D27" s="1206"/>
      <c r="E27" s="1206"/>
      <c r="F27" s="1027"/>
      <c r="G27" s="1027"/>
      <c r="H27" s="1016"/>
      <c r="I27" s="1206"/>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6"/>
      <c r="B28" s="1206"/>
      <c r="C28" s="1206"/>
      <c r="D28" s="1206"/>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6"/>
      <c r="B29" s="1206"/>
      <c r="C29" s="1206"/>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6"/>
      <c r="B30" s="1206"/>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6"/>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9" t="s">
        <v>633</v>
      </c>
      <c r="N34" s="1199"/>
      <c r="O34" s="1199"/>
      <c r="P34" s="1199"/>
      <c r="Q34" s="1199"/>
      <c r="R34" s="1199"/>
      <c r="S34" s="1199"/>
      <c r="T34" s="1199"/>
      <c r="U34" s="1199"/>
      <c r="V34" s="1199"/>
      <c r="W34" s="1199"/>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0" t="s">
        <v>491</v>
      </c>
      <c r="G2" s="1201"/>
      <c r="H2" s="1202"/>
      <c r="I2" s="641"/>
    </row>
    <row r="3" spans="1:20" ht="3" customHeight="1"/>
    <row r="4" spans="1:20" s="571" customFormat="1" ht="11.25">
      <c r="A4" s="591"/>
      <c r="B4" s="591"/>
      <c r="C4" s="591"/>
      <c r="D4" s="591"/>
      <c r="F4" s="1154" t="s">
        <v>454</v>
      </c>
      <c r="G4" s="1154"/>
      <c r="H4" s="1154"/>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08.02.2022</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592</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594</v>
      </c>
      <c r="H19" s="1199"/>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0" t="s">
        <v>632</v>
      </c>
      <c r="M5" s="1220"/>
      <c r="N5" s="1220"/>
      <c r="O5" s="1220"/>
      <c r="P5" s="1220"/>
      <c r="Q5" s="1220"/>
      <c r="R5" s="1220"/>
      <c r="S5" s="1220"/>
      <c r="T5" s="122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1" t="s">
        <v>85</v>
      </c>
      <c r="P7" s="124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6" t="str">
        <f>IF(NameOrPr_ch="",IF(NameOrPr="","",NameOrPr),NameOrPr_ch)</f>
        <v>ДЖКХЭиРТ ЯО</v>
      </c>
      <c r="P9" s="1226"/>
      <c r="Q9" s="1226"/>
      <c r="R9" s="1226"/>
      <c r="S9" s="1226"/>
      <c r="T9" s="1226"/>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6" t="str">
        <f>IF(datePr_ch="",IF(datePr="","",datePr),datePr_ch)</f>
        <v>20.12.2021</v>
      </c>
      <c r="P10" s="1226"/>
      <c r="Q10" s="1226"/>
      <c r="R10" s="1226"/>
      <c r="S10" s="1226"/>
      <c r="T10" s="1226"/>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6" t="str">
        <f>IF(numberPr_ch="",IF(numberPr="","",numberPr),numberPr_ch)</f>
        <v>№ 388-ви</v>
      </c>
      <c r="P11" s="1226"/>
      <c r="Q11" s="1226"/>
      <c r="R11" s="1226"/>
      <c r="S11" s="1226"/>
      <c r="T11" s="1226"/>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6" t="str">
        <f>IF(IstPub_ch="",IF(IstPub="","",IstPub),IstPub_ch)</f>
        <v>http://publication.pravo.gov.ru/Document/View/7601202112280032?index=2&amp;rangeSize=1#print</v>
      </c>
      <c r="P12" s="1226"/>
      <c r="Q12" s="1226"/>
      <c r="R12" s="1226"/>
      <c r="S12" s="1226"/>
      <c r="T12" s="1226"/>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1"/>
      <c r="M13" s="1221"/>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7"/>
      <c r="P14" s="1227"/>
      <c r="Q14" s="1227"/>
      <c r="R14" s="1227"/>
      <c r="S14" s="1227"/>
      <c r="T14" s="1227"/>
      <c r="U14" s="1227"/>
    </row>
    <row r="15" spans="1:34">
      <c r="J15" s="530"/>
      <c r="K15" s="530"/>
      <c r="L15" s="1154" t="s">
        <v>454</v>
      </c>
      <c r="M15" s="1154"/>
      <c r="N15" s="1154"/>
      <c r="O15" s="1154"/>
      <c r="P15" s="1154"/>
      <c r="Q15" s="1154"/>
      <c r="R15" s="1154"/>
      <c r="S15" s="1154"/>
      <c r="T15" s="1154"/>
      <c r="U15" s="1154"/>
      <c r="V15" s="1154"/>
      <c r="W15" s="1154" t="s">
        <v>455</v>
      </c>
    </row>
    <row r="16" spans="1:34" ht="14.25" customHeight="1">
      <c r="J16" s="530"/>
      <c r="K16" s="530"/>
      <c r="L16" s="1233" t="s">
        <v>92</v>
      </c>
      <c r="M16" s="1233" t="s">
        <v>640</v>
      </c>
      <c r="N16" s="662"/>
      <c r="O16" s="1234" t="s">
        <v>642</v>
      </c>
      <c r="P16" s="1235"/>
      <c r="Q16" s="1235"/>
      <c r="R16" s="1235"/>
      <c r="S16" s="1235"/>
      <c r="T16" s="1236"/>
      <c r="U16" s="1217" t="s">
        <v>341</v>
      </c>
      <c r="V16" s="1230" t="s">
        <v>275</v>
      </c>
      <c r="W16" s="1154"/>
    </row>
    <row r="17" spans="1:36" ht="14.25" customHeight="1">
      <c r="J17" s="530"/>
      <c r="K17" s="530"/>
      <c r="L17" s="1233"/>
      <c r="M17" s="1233"/>
      <c r="N17" s="663"/>
      <c r="O17" s="1239" t="s">
        <v>606</v>
      </c>
      <c r="P17" s="1237" t="s">
        <v>271</v>
      </c>
      <c r="Q17" s="1238"/>
      <c r="R17" s="1214" t="s">
        <v>655</v>
      </c>
      <c r="S17" s="1215"/>
      <c r="T17" s="1216"/>
      <c r="U17" s="1218"/>
      <c r="V17" s="1231"/>
      <c r="W17" s="1154"/>
    </row>
    <row r="18" spans="1:36" ht="33.75" customHeight="1">
      <c r="J18" s="530"/>
      <c r="K18" s="530"/>
      <c r="L18" s="1233"/>
      <c r="M18" s="1233"/>
      <c r="N18" s="664"/>
      <c r="O18" s="1240"/>
      <c r="P18" s="536" t="s">
        <v>607</v>
      </c>
      <c r="Q18" s="536" t="s">
        <v>6</v>
      </c>
      <c r="R18" s="537" t="s">
        <v>274</v>
      </c>
      <c r="S18" s="1228" t="s">
        <v>273</v>
      </c>
      <c r="T18" s="1229"/>
      <c r="U18" s="1219"/>
      <c r="V18" s="1232"/>
      <c r="W18" s="1154"/>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2">
        <f ca="1">OFFSET(S19,0,-1)+1</f>
        <v>7</v>
      </c>
      <c r="T19" s="1222"/>
      <c r="U19" s="649">
        <f ca="1">OFFSET(U19,0,-2)+1</f>
        <v>8</v>
      </c>
      <c r="V19" s="650">
        <f ca="1">OFFSET(V19,0,-1)</f>
        <v>8</v>
      </c>
      <c r="W19" s="649">
        <f ca="1">OFFSET(W19,0,-1)+1</f>
        <v>9</v>
      </c>
    </row>
    <row r="20" spans="1:36" ht="22.5">
      <c r="A20" s="1206">
        <v>1</v>
      </c>
      <c r="B20" s="884"/>
      <c r="C20" s="884"/>
      <c r="D20" s="884"/>
      <c r="E20" s="885"/>
      <c r="F20" s="886"/>
      <c r="G20" s="886"/>
      <c r="H20" s="886"/>
      <c r="I20" s="887"/>
      <c r="J20" s="882"/>
      <c r="K20" s="889"/>
      <c r="L20" s="594">
        <f>mergeValue(A20)</f>
        <v>1</v>
      </c>
      <c r="M20" s="642" t="s">
        <v>20</v>
      </c>
      <c r="N20" s="647"/>
      <c r="O20" s="1207"/>
      <c r="P20" s="1207"/>
      <c r="Q20" s="1207"/>
      <c r="R20" s="1207"/>
      <c r="S20" s="1207"/>
      <c r="T20" s="1207"/>
      <c r="U20" s="1207"/>
      <c r="V20" s="1207"/>
      <c r="W20" s="631" t="s">
        <v>476</v>
      </c>
      <c r="Y20" s="590"/>
      <c r="Z20" s="590" t="str">
        <f t="shared" ref="Z20:Z33" si="0">IF(M20="","",M20 )</f>
        <v>Наименование тарифа</v>
      </c>
      <c r="AA20" s="590"/>
      <c r="AB20" s="590"/>
      <c r="AC20" s="590"/>
      <c r="AI20" s="586"/>
      <c r="AJ20" s="586"/>
    </row>
    <row r="21" spans="1:36" ht="22.5">
      <c r="A21" s="1206"/>
      <c r="B21" s="1206">
        <v>1</v>
      </c>
      <c r="C21" s="884"/>
      <c r="D21" s="884"/>
      <c r="E21" s="886"/>
      <c r="F21" s="886"/>
      <c r="G21" s="886"/>
      <c r="H21" s="886"/>
      <c r="I21" s="881"/>
      <c r="J21" s="880"/>
      <c r="K21" s="883"/>
      <c r="L21" s="594" t="str">
        <f>mergeValue(A21) &amp;"."&amp; mergeValue(B21)</f>
        <v>1.1</v>
      </c>
      <c r="M21" s="547" t="s">
        <v>16</v>
      </c>
      <c r="N21" s="647"/>
      <c r="O21" s="1207"/>
      <c r="P21" s="1207"/>
      <c r="Q21" s="1207"/>
      <c r="R21" s="1207"/>
      <c r="S21" s="1207"/>
      <c r="T21" s="1207"/>
      <c r="U21" s="1207"/>
      <c r="V21" s="1207"/>
      <c r="W21" s="631" t="s">
        <v>477</v>
      </c>
      <c r="Y21" s="590"/>
      <c r="Z21" s="590" t="str">
        <f t="shared" si="0"/>
        <v>Территория действия тарифа</v>
      </c>
      <c r="AA21" s="590"/>
      <c r="AB21" s="590"/>
      <c r="AC21" s="590"/>
      <c r="AI21" s="586"/>
      <c r="AJ21" s="586"/>
    </row>
    <row r="22" spans="1:36" ht="22.5">
      <c r="A22" s="1206"/>
      <c r="B22" s="1206"/>
      <c r="C22" s="1206">
        <v>1</v>
      </c>
      <c r="D22" s="884"/>
      <c r="E22" s="886"/>
      <c r="F22" s="886"/>
      <c r="G22" s="886"/>
      <c r="H22" s="886"/>
      <c r="I22" s="888"/>
      <c r="J22" s="880"/>
      <c r="K22" s="883"/>
      <c r="L22" s="594" t="str">
        <f>mergeValue(A22) &amp;"."&amp; mergeValue(B22)&amp;"."&amp; mergeValue(C22)</f>
        <v>1.1.1</v>
      </c>
      <c r="M22" s="548" t="s">
        <v>7</v>
      </c>
      <c r="N22" s="647"/>
      <c r="O22" s="1207"/>
      <c r="P22" s="1207"/>
      <c r="Q22" s="1207"/>
      <c r="R22" s="1207"/>
      <c r="S22" s="1207"/>
      <c r="T22" s="1207"/>
      <c r="U22" s="1207"/>
      <c r="V22" s="1207"/>
      <c r="W22" s="631" t="s">
        <v>634</v>
      </c>
      <c r="Y22" s="590"/>
      <c r="Z22" s="590" t="str">
        <f t="shared" si="0"/>
        <v xml:space="preserve">Наименование системы теплоснабжения </v>
      </c>
      <c r="AA22" s="590"/>
      <c r="AB22" s="590"/>
      <c r="AC22" s="590"/>
      <c r="AI22" s="586"/>
      <c r="AJ22" s="586"/>
    </row>
    <row r="23" spans="1:36" ht="22.5">
      <c r="A23" s="1206"/>
      <c r="B23" s="1206"/>
      <c r="C23" s="1206"/>
      <c r="D23" s="1206">
        <v>1</v>
      </c>
      <c r="E23" s="886"/>
      <c r="F23" s="886"/>
      <c r="G23" s="886"/>
      <c r="H23" s="886"/>
      <c r="I23" s="888"/>
      <c r="J23" s="880"/>
      <c r="K23" s="883"/>
      <c r="L23" s="594" t="str">
        <f>mergeValue(A23) &amp;"."&amp; mergeValue(B23)&amp;"."&amp; mergeValue(C23)&amp;"."&amp; mergeValue(D23)</f>
        <v>1.1.1.1</v>
      </c>
      <c r="M23" s="549" t="s">
        <v>22</v>
      </c>
      <c r="N23" s="647"/>
      <c r="O23" s="1207"/>
      <c r="P23" s="1207"/>
      <c r="Q23" s="1207"/>
      <c r="R23" s="1207"/>
      <c r="S23" s="1207"/>
      <c r="T23" s="1207"/>
      <c r="U23" s="1207"/>
      <c r="V23" s="1207"/>
      <c r="W23" s="631" t="s">
        <v>635</v>
      </c>
      <c r="Y23" s="590"/>
      <c r="Z23" s="590" t="str">
        <f t="shared" si="0"/>
        <v xml:space="preserve">Источник тепловой энергии  </v>
      </c>
      <c r="AA23" s="590"/>
      <c r="AB23" s="590"/>
      <c r="AC23" s="590"/>
      <c r="AI23" s="586"/>
      <c r="AJ23" s="586"/>
    </row>
    <row r="24" spans="1:36" ht="101.25">
      <c r="A24" s="1206"/>
      <c r="B24" s="1206"/>
      <c r="C24" s="1206"/>
      <c r="D24" s="1206"/>
      <c r="E24" s="1206">
        <v>1</v>
      </c>
      <c r="F24" s="886"/>
      <c r="G24" s="886"/>
      <c r="H24" s="884">
        <v>1</v>
      </c>
      <c r="I24" s="1206">
        <v>1</v>
      </c>
      <c r="J24" s="886"/>
      <c r="K24" s="891"/>
      <c r="L24" s="594" t="str">
        <f>mergeValue(A24) &amp;"."&amp; mergeValue(B24)&amp;"."&amp; mergeValue(C24)&amp;"."&amp; mergeValue(D24)&amp;"."&amp; mergeValue(E24)</f>
        <v>1.1.1.1.1</v>
      </c>
      <c r="M24" s="555" t="s">
        <v>9</v>
      </c>
      <c r="N24" s="647"/>
      <c r="O24" s="1208"/>
      <c r="P24" s="1208"/>
      <c r="Q24" s="1208"/>
      <c r="R24" s="1208"/>
      <c r="S24" s="1208"/>
      <c r="T24" s="1208"/>
      <c r="U24" s="1208"/>
      <c r="V24" s="1208"/>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6"/>
      <c r="B25" s="1206"/>
      <c r="C25" s="1206"/>
      <c r="D25" s="1206"/>
      <c r="E25" s="1206"/>
      <c r="F25" s="1206">
        <v>1</v>
      </c>
      <c r="G25" s="884"/>
      <c r="H25" s="884"/>
      <c r="I25" s="1206"/>
      <c r="J25" s="1206">
        <v>1</v>
      </c>
      <c r="K25" s="892"/>
      <c r="L25" s="594" t="str">
        <f>mergeValue(A25) &amp;"."&amp; mergeValue(B25)&amp;"."&amp; mergeValue(C25)&amp;"."&amp; mergeValue(D25)&amp;"."&amp; mergeValue(E25)&amp;"."&amp; mergeValue(F25)</f>
        <v>1.1.1.1.1.1</v>
      </c>
      <c r="M25" s="556" t="s">
        <v>10</v>
      </c>
      <c r="N25" s="647"/>
      <c r="O25" s="1209"/>
      <c r="P25" s="1210"/>
      <c r="Q25" s="1210"/>
      <c r="R25" s="1210"/>
      <c r="S25" s="1210"/>
      <c r="T25" s="1210"/>
      <c r="U25" s="1210"/>
      <c r="V25" s="1211"/>
      <c r="W25" s="631" t="s">
        <v>637</v>
      </c>
      <c r="Y25" s="590"/>
      <c r="Z25" s="590" t="str">
        <f t="shared" si="0"/>
        <v>Группа потребителей</v>
      </c>
      <c r="AA25" s="590"/>
      <c r="AB25" s="590"/>
      <c r="AC25" s="590"/>
      <c r="AI25" s="586"/>
      <c r="AJ25" s="586"/>
    </row>
    <row r="26" spans="1:36" ht="189" customHeight="1">
      <c r="A26" s="1206"/>
      <c r="B26" s="1206"/>
      <c r="C26" s="1206"/>
      <c r="D26" s="1206"/>
      <c r="E26" s="1206"/>
      <c r="F26" s="1206"/>
      <c r="G26" s="884">
        <v>1</v>
      </c>
      <c r="H26" s="884"/>
      <c r="I26" s="1206"/>
      <c r="J26" s="1206"/>
      <c r="K26" s="892">
        <v>1</v>
      </c>
      <c r="L26" s="594" t="str">
        <f>mergeValue(A26) &amp;"."&amp; mergeValue(B26)&amp;"."&amp; mergeValue(C26)&amp;"."&amp; mergeValue(D26)&amp;"."&amp; mergeValue(E26)&amp;"."&amp; mergeValue(F26)&amp;"."&amp; mergeValue(G26)</f>
        <v>1.1.1.1.1.1.1</v>
      </c>
      <c r="M26" s="1070"/>
      <c r="N26" s="647"/>
      <c r="O26" s="563"/>
      <c r="P26" s="563"/>
      <c r="Q26" s="1095"/>
      <c r="R26" s="1212"/>
      <c r="S26" s="1213" t="s">
        <v>84</v>
      </c>
      <c r="T26" s="1212"/>
      <c r="U26" s="1213" t="s">
        <v>85</v>
      </c>
      <c r="V26" s="563"/>
      <c r="W26" s="1223" t="s">
        <v>656</v>
      </c>
      <c r="X26" s="586" t="str">
        <f>strCheckDate(O27:V27)</f>
        <v/>
      </c>
      <c r="Y26" s="590"/>
      <c r="Z26" s="590" t="str">
        <f t="shared" si="0"/>
        <v/>
      </c>
      <c r="AA26" s="590"/>
      <c r="AB26" s="590"/>
      <c r="AC26" s="590"/>
      <c r="AI26" s="586"/>
      <c r="AJ26" s="586"/>
    </row>
    <row r="27" spans="1:36" ht="11.25" hidden="1">
      <c r="A27" s="1206"/>
      <c r="B27" s="1206"/>
      <c r="C27" s="1206"/>
      <c r="D27" s="1206"/>
      <c r="E27" s="1206"/>
      <c r="F27" s="1206"/>
      <c r="G27" s="884"/>
      <c r="H27" s="884"/>
      <c r="I27" s="1206"/>
      <c r="J27" s="1206"/>
      <c r="K27" s="892"/>
      <c r="L27" s="601"/>
      <c r="M27" s="647"/>
      <c r="N27" s="647"/>
      <c r="O27" s="563"/>
      <c r="P27" s="563"/>
      <c r="Q27" s="585" t="str">
        <f>R26 &amp; "-" &amp; T26</f>
        <v>-</v>
      </c>
      <c r="R27" s="1212"/>
      <c r="S27" s="1213"/>
      <c r="T27" s="1212"/>
      <c r="U27" s="1213"/>
      <c r="V27" s="563"/>
      <c r="W27" s="1224"/>
      <c r="Y27" s="590"/>
      <c r="Z27" s="590" t="str">
        <f t="shared" si="0"/>
        <v/>
      </c>
      <c r="AA27" s="590"/>
      <c r="AB27" s="590"/>
      <c r="AC27" s="590"/>
      <c r="AI27" s="586"/>
      <c r="AJ27" s="586"/>
    </row>
    <row r="28" spans="1:36" ht="15" customHeight="1">
      <c r="A28" s="1206"/>
      <c r="B28" s="1206"/>
      <c r="C28" s="1206"/>
      <c r="D28" s="1206"/>
      <c r="E28" s="1206"/>
      <c r="F28" s="1206"/>
      <c r="G28" s="886"/>
      <c r="H28" s="884"/>
      <c r="I28" s="1206"/>
      <c r="J28" s="1206"/>
      <c r="K28" s="891"/>
      <c r="L28" s="539"/>
      <c r="M28" s="558" t="s">
        <v>25</v>
      </c>
      <c r="N28" s="565"/>
      <c r="O28" s="565"/>
      <c r="P28" s="565"/>
      <c r="Q28" s="565"/>
      <c r="R28" s="565"/>
      <c r="S28" s="565"/>
      <c r="T28" s="565"/>
      <c r="U28" s="565"/>
      <c r="V28" s="561"/>
      <c r="W28" s="1225"/>
      <c r="Y28" s="590"/>
      <c r="Z28" s="590" t="str">
        <f t="shared" si="0"/>
        <v>Добавить вид теплоносителя (параметры теплоносителя)</v>
      </c>
      <c r="AA28" s="590"/>
      <c r="AB28" s="590"/>
      <c r="AC28" s="590"/>
      <c r="AI28" s="586"/>
      <c r="AJ28" s="586"/>
    </row>
    <row r="29" spans="1:36" ht="15" customHeight="1">
      <c r="A29" s="1206"/>
      <c r="B29" s="1206"/>
      <c r="C29" s="1206"/>
      <c r="D29" s="1206"/>
      <c r="E29" s="1206"/>
      <c r="F29" s="886"/>
      <c r="G29" s="886"/>
      <c r="H29" s="884"/>
      <c r="I29" s="1206"/>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6"/>
      <c r="B30" s="1206"/>
      <c r="C30" s="1206"/>
      <c r="D30" s="1206"/>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6"/>
      <c r="B31" s="1206"/>
      <c r="C31" s="1206"/>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6"/>
      <c r="B32" s="1206"/>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6"/>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9" t="s">
        <v>633</v>
      </c>
      <c r="N36" s="1199"/>
      <c r="O36" s="1199"/>
      <c r="P36" s="1199"/>
      <c r="Q36" s="1199"/>
      <c r="R36" s="1199"/>
      <c r="S36" s="1199"/>
      <c r="T36" s="1199"/>
      <c r="U36" s="1199"/>
      <c r="V36" s="1199"/>
      <c r="W36" s="119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0" t="s">
        <v>491</v>
      </c>
      <c r="G2" s="1201"/>
      <c r="H2" s="1202"/>
      <c r="I2" s="807"/>
    </row>
    <row r="3" spans="1:20" ht="3" customHeight="1"/>
    <row r="4" spans="1:20" s="571" customFormat="1" ht="11.25">
      <c r="A4" s="772"/>
      <c r="B4" s="772"/>
      <c r="C4" s="772"/>
      <c r="D4" s="772"/>
      <c r="F4" s="1154" t="s">
        <v>454</v>
      </c>
      <c r="G4" s="1154"/>
      <c r="H4" s="1154"/>
      <c r="I4" s="120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08.02.2022</v>
      </c>
      <c r="I7" s="817" t="s">
        <v>493</v>
      </c>
      <c r="J7" s="616"/>
      <c r="K7" s="772"/>
      <c r="L7" s="772"/>
      <c r="M7" s="772"/>
      <c r="N7" s="772"/>
      <c r="O7" s="772"/>
      <c r="P7" s="772"/>
      <c r="Q7" s="772"/>
      <c r="R7" s="772"/>
      <c r="S7" s="772"/>
      <c r="T7" s="772"/>
    </row>
    <row r="8" spans="1:20" s="571" customFormat="1" ht="45">
      <c r="A8" s="1204">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04"/>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04"/>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4"/>
      <c r="B11" s="1204">
        <v>1</v>
      </c>
      <c r="C11" s="778"/>
      <c r="D11" s="778"/>
      <c r="F11" s="815" t="str">
        <f>"4."&amp;mergeValue(A11) &amp;"."&amp;mergeValue(B11)</f>
        <v>4.1.1</v>
      </c>
      <c r="G11" s="831" t="s">
        <v>593</v>
      </c>
      <c r="H11" s="806" t="str">
        <f>IF(region_name="","",region_name)</f>
        <v>Ярославская область</v>
      </c>
      <c r="I11" s="817" t="s">
        <v>499</v>
      </c>
      <c r="J11" s="616"/>
      <c r="K11" s="772"/>
      <c r="L11" s="772"/>
      <c r="M11" s="772"/>
      <c r="N11" s="772"/>
      <c r="O11" s="772"/>
      <c r="P11" s="772"/>
      <c r="Q11" s="772"/>
      <c r="R11" s="772"/>
      <c r="S11" s="772"/>
      <c r="T11" s="772"/>
    </row>
    <row r="12" spans="1:20" s="571" customFormat="1" ht="22.5">
      <c r="A12" s="1204"/>
      <c r="B12" s="1204"/>
      <c r="C12" s="1204">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4"/>
      <c r="B13" s="1204"/>
      <c r="C13" s="1204"/>
      <c r="D13" s="778">
        <v>1</v>
      </c>
      <c r="F13" s="815" t="str">
        <f>"4."&amp;mergeValue(A13) &amp;"."&amp;mergeValue(B13)&amp;"."&amp;mergeValue(C13)&amp;"."&amp;mergeValue(D13)</f>
        <v>4.1.1.1.1</v>
      </c>
      <c r="G13" s="819" t="s">
        <v>498</v>
      </c>
      <c r="H13" s="806"/>
      <c r="I13" s="1205" t="s">
        <v>592</v>
      </c>
      <c r="J13" s="616"/>
      <c r="K13" s="772"/>
      <c r="L13" s="772"/>
      <c r="M13" s="772"/>
      <c r="N13" s="772"/>
      <c r="O13" s="772"/>
      <c r="P13" s="772"/>
      <c r="Q13" s="772"/>
      <c r="R13" s="772"/>
      <c r="S13" s="772"/>
      <c r="T13" s="772"/>
    </row>
    <row r="14" spans="1:20" s="571" customFormat="1" ht="18.75">
      <c r="A14" s="1204"/>
      <c r="B14" s="1204"/>
      <c r="C14" s="1204"/>
      <c r="D14" s="778"/>
      <c r="F14" s="820"/>
      <c r="G14" s="760" t="s">
        <v>4</v>
      </c>
      <c r="H14" s="625"/>
      <c r="I14" s="1205"/>
      <c r="J14" s="616"/>
      <c r="K14" s="772"/>
      <c r="L14" s="772"/>
      <c r="M14" s="772"/>
      <c r="N14" s="772"/>
      <c r="O14" s="772"/>
      <c r="P14" s="772"/>
      <c r="Q14" s="772"/>
      <c r="R14" s="772"/>
      <c r="S14" s="772"/>
      <c r="T14" s="772"/>
    </row>
    <row r="15" spans="1:20" s="571" customFormat="1" ht="18.75">
      <c r="A15" s="1204"/>
      <c r="B15" s="1204"/>
      <c r="C15" s="778"/>
      <c r="D15" s="778"/>
      <c r="F15" s="635"/>
      <c r="G15" s="578" t="s">
        <v>403</v>
      </c>
      <c r="H15" s="636"/>
      <c r="I15" s="637"/>
      <c r="J15" s="616"/>
      <c r="K15" s="772"/>
      <c r="L15" s="772"/>
      <c r="M15" s="772"/>
      <c r="N15" s="772"/>
      <c r="O15" s="772"/>
      <c r="P15" s="772"/>
      <c r="Q15" s="772"/>
      <c r="R15" s="772"/>
      <c r="S15" s="772"/>
      <c r="T15" s="772"/>
    </row>
    <row r="16" spans="1:20" s="571" customFormat="1" ht="18.75">
      <c r="A16" s="120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9" t="s">
        <v>594</v>
      </c>
      <c r="H19" s="1199"/>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0" t="s">
        <v>632</v>
      </c>
      <c r="M5" s="1220"/>
      <c r="N5" s="1220"/>
      <c r="O5" s="1220"/>
      <c r="P5" s="1220"/>
      <c r="Q5" s="1220"/>
      <c r="R5" s="1220"/>
      <c r="S5" s="1220"/>
      <c r="T5" s="1220"/>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2"/>
      <c r="P7" s="1243"/>
      <c r="Q7" s="1243"/>
      <c r="R7" s="1243"/>
      <c r="S7" s="1243"/>
      <c r="T7" s="124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6" t="str">
        <f>IF(NameOrPr_ch="",IF(NameOrPr="","",NameOrPr),NameOrPr_ch)</f>
        <v>ДЖКХЭиРТ ЯО</v>
      </c>
      <c r="P9" s="1226"/>
      <c r="Q9" s="1226"/>
      <c r="R9" s="1226"/>
      <c r="S9" s="1226"/>
      <c r="T9" s="1226"/>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6" t="str">
        <f>IF(datePr_ch="",IF(datePr="","",datePr),datePr_ch)</f>
        <v>20.12.2021</v>
      </c>
      <c r="P10" s="1226"/>
      <c r="Q10" s="1226"/>
      <c r="R10" s="1226"/>
      <c r="S10" s="1226"/>
      <c r="T10" s="1226"/>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6" t="str">
        <f>IF(numberPr_ch="",IF(numberPr="","",numberPr),numberPr_ch)</f>
        <v>№ 388-ви</v>
      </c>
      <c r="P11" s="1226"/>
      <c r="Q11" s="1226"/>
      <c r="R11" s="1226"/>
      <c r="S11" s="1226"/>
      <c r="T11" s="1226"/>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6" t="str">
        <f>IF(IstPub_ch="",IF(IstPub="","",IstPub),IstPub_ch)</f>
        <v>http://publication.pravo.gov.ru/Document/View/7601202112280032?index=2&amp;rangeSize=1#print</v>
      </c>
      <c r="P12" s="1226"/>
      <c r="Q12" s="1226"/>
      <c r="R12" s="1226"/>
      <c r="S12" s="1226"/>
      <c r="T12" s="1226"/>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1"/>
      <c r="M13" s="1221"/>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7"/>
      <c r="P14" s="1227"/>
      <c r="Q14" s="1227"/>
      <c r="R14" s="1227"/>
      <c r="S14" s="1227"/>
      <c r="T14" s="1227"/>
      <c r="U14" s="1227"/>
    </row>
    <row r="15" spans="1:34">
      <c r="J15" s="687"/>
      <c r="K15" s="687"/>
      <c r="L15" s="1154" t="s">
        <v>454</v>
      </c>
      <c r="M15" s="1154"/>
      <c r="N15" s="1154"/>
      <c r="O15" s="1154"/>
      <c r="P15" s="1154"/>
      <c r="Q15" s="1154"/>
      <c r="R15" s="1154"/>
      <c r="S15" s="1154"/>
      <c r="T15" s="1154"/>
      <c r="U15" s="1154"/>
      <c r="V15" s="1154"/>
      <c r="W15" s="1154" t="s">
        <v>455</v>
      </c>
    </row>
    <row r="16" spans="1:34" ht="14.25" customHeight="1">
      <c r="J16" s="687"/>
      <c r="K16" s="687"/>
      <c r="L16" s="1233" t="s">
        <v>92</v>
      </c>
      <c r="M16" s="1233" t="s">
        <v>640</v>
      </c>
      <c r="N16" s="662"/>
      <c r="O16" s="1234" t="s">
        <v>642</v>
      </c>
      <c r="P16" s="1235"/>
      <c r="Q16" s="1235"/>
      <c r="R16" s="1235"/>
      <c r="S16" s="1235"/>
      <c r="T16" s="1236"/>
      <c r="U16" s="1217" t="s">
        <v>341</v>
      </c>
      <c r="V16" s="1230" t="s">
        <v>275</v>
      </c>
      <c r="W16" s="1154"/>
    </row>
    <row r="17" spans="1:36" ht="14.25" customHeight="1">
      <c r="J17" s="687"/>
      <c r="K17" s="687"/>
      <c r="L17" s="1233"/>
      <c r="M17" s="1233"/>
      <c r="N17" s="663"/>
      <c r="O17" s="1239" t="s">
        <v>606</v>
      </c>
      <c r="P17" s="1237" t="s">
        <v>271</v>
      </c>
      <c r="Q17" s="1238"/>
      <c r="R17" s="1214" t="s">
        <v>655</v>
      </c>
      <c r="S17" s="1215"/>
      <c r="T17" s="1216"/>
      <c r="U17" s="1218"/>
      <c r="V17" s="1231"/>
      <c r="W17" s="1154"/>
    </row>
    <row r="18" spans="1:36" ht="33.75" customHeight="1">
      <c r="J18" s="687"/>
      <c r="K18" s="687"/>
      <c r="L18" s="1233"/>
      <c r="M18" s="1233"/>
      <c r="N18" s="664"/>
      <c r="O18" s="1240"/>
      <c r="P18" s="757" t="s">
        <v>607</v>
      </c>
      <c r="Q18" s="757" t="s">
        <v>6</v>
      </c>
      <c r="R18" s="781" t="s">
        <v>274</v>
      </c>
      <c r="S18" s="1228" t="s">
        <v>273</v>
      </c>
      <c r="T18" s="1229"/>
      <c r="U18" s="1219"/>
      <c r="V18" s="1232"/>
      <c r="W18" s="1154"/>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2">
        <f ca="1">OFFSET(S19,0,-1)+1</f>
        <v>7</v>
      </c>
      <c r="T19" s="1222"/>
      <c r="U19" s="779">
        <f ca="1">OFFSET(U19,0,-2)+1</f>
        <v>8</v>
      </c>
      <c r="V19" s="650">
        <f ca="1">OFFSET(V19,0,-1)</f>
        <v>8</v>
      </c>
      <c r="W19" s="779">
        <f ca="1">OFFSET(W19,0,-1)+1</f>
        <v>9</v>
      </c>
    </row>
    <row r="20" spans="1:36" ht="22.5">
      <c r="A20" s="1206">
        <v>1</v>
      </c>
      <c r="B20" s="884"/>
      <c r="C20" s="884"/>
      <c r="D20" s="884"/>
      <c r="E20" s="885"/>
      <c r="F20" s="886"/>
      <c r="G20" s="886"/>
      <c r="H20" s="886"/>
      <c r="I20" s="887"/>
      <c r="J20" s="882"/>
      <c r="K20" s="889"/>
      <c r="L20" s="782">
        <f>mergeValue(A20)</f>
        <v>1</v>
      </c>
      <c r="M20" s="642" t="s">
        <v>20</v>
      </c>
      <c r="N20" s="647"/>
      <c r="O20" s="1207"/>
      <c r="P20" s="1207"/>
      <c r="Q20" s="1207"/>
      <c r="R20" s="1207"/>
      <c r="S20" s="1207"/>
      <c r="T20" s="1207"/>
      <c r="U20" s="1207"/>
      <c r="V20" s="1207"/>
      <c r="W20" s="631" t="s">
        <v>476</v>
      </c>
      <c r="Y20" s="830"/>
      <c r="Z20" s="830" t="str">
        <f t="shared" ref="Z20:Z33" si="0">IF(M20="","",M20 )</f>
        <v>Наименование тарифа</v>
      </c>
      <c r="AA20" s="830"/>
      <c r="AB20" s="830"/>
      <c r="AC20" s="830"/>
      <c r="AI20" s="809"/>
      <c r="AJ20" s="809"/>
    </row>
    <row r="21" spans="1:36" ht="22.5">
      <c r="A21" s="1206"/>
      <c r="B21" s="1206">
        <v>1</v>
      </c>
      <c r="C21" s="884"/>
      <c r="D21" s="884"/>
      <c r="E21" s="886"/>
      <c r="F21" s="886"/>
      <c r="G21" s="886"/>
      <c r="H21" s="886"/>
      <c r="I21" s="881"/>
      <c r="J21" s="880"/>
      <c r="K21" s="883"/>
      <c r="L21" s="782" t="str">
        <f>mergeValue(A21) &amp;"."&amp; mergeValue(B21)</f>
        <v>1.1</v>
      </c>
      <c r="M21" s="693" t="s">
        <v>16</v>
      </c>
      <c r="N21" s="647"/>
      <c r="O21" s="1207"/>
      <c r="P21" s="1207"/>
      <c r="Q21" s="1207"/>
      <c r="R21" s="1207"/>
      <c r="S21" s="1207"/>
      <c r="T21" s="1207"/>
      <c r="U21" s="1207"/>
      <c r="V21" s="1207"/>
      <c r="W21" s="631" t="s">
        <v>477</v>
      </c>
      <c r="Y21" s="830"/>
      <c r="Z21" s="830" t="str">
        <f t="shared" si="0"/>
        <v>Территория действия тарифа</v>
      </c>
      <c r="AA21" s="830"/>
      <c r="AB21" s="830"/>
      <c r="AC21" s="830"/>
      <c r="AI21" s="809"/>
      <c r="AJ21" s="809"/>
    </row>
    <row r="22" spans="1:36" ht="22.5">
      <c r="A22" s="1206"/>
      <c r="B22" s="1206"/>
      <c r="C22" s="1206">
        <v>1</v>
      </c>
      <c r="D22" s="884"/>
      <c r="E22" s="886"/>
      <c r="F22" s="886"/>
      <c r="G22" s="886"/>
      <c r="H22" s="886"/>
      <c r="I22" s="888"/>
      <c r="J22" s="880"/>
      <c r="K22" s="883"/>
      <c r="L22" s="782" t="str">
        <f>mergeValue(A22) &amp;"."&amp; mergeValue(B22)&amp;"."&amp; mergeValue(C22)</f>
        <v>1.1.1</v>
      </c>
      <c r="M22" s="694" t="s">
        <v>7</v>
      </c>
      <c r="N22" s="647"/>
      <c r="O22" s="1207"/>
      <c r="P22" s="1207"/>
      <c r="Q22" s="1207"/>
      <c r="R22" s="1207"/>
      <c r="S22" s="1207"/>
      <c r="T22" s="1207"/>
      <c r="U22" s="1207"/>
      <c r="V22" s="1207"/>
      <c r="W22" s="631" t="s">
        <v>634</v>
      </c>
      <c r="Y22" s="830"/>
      <c r="Z22" s="830" t="str">
        <f t="shared" si="0"/>
        <v xml:space="preserve">Наименование системы теплоснабжения </v>
      </c>
      <c r="AA22" s="830"/>
      <c r="AB22" s="830"/>
      <c r="AC22" s="830"/>
      <c r="AI22" s="809"/>
      <c r="AJ22" s="809"/>
    </row>
    <row r="23" spans="1:36" ht="22.5">
      <c r="A23" s="1206"/>
      <c r="B23" s="1206"/>
      <c r="C23" s="1206"/>
      <c r="D23" s="1206">
        <v>1</v>
      </c>
      <c r="E23" s="886"/>
      <c r="F23" s="886"/>
      <c r="G23" s="886"/>
      <c r="H23" s="886"/>
      <c r="I23" s="888"/>
      <c r="J23" s="880"/>
      <c r="K23" s="883"/>
      <c r="L23" s="782" t="str">
        <f>mergeValue(A23) &amp;"."&amp; mergeValue(B23)&amp;"."&amp; mergeValue(C23)&amp;"."&amp; mergeValue(D23)</f>
        <v>1.1.1.1</v>
      </c>
      <c r="M23" s="695" t="s">
        <v>22</v>
      </c>
      <c r="N23" s="647"/>
      <c r="O23" s="1207"/>
      <c r="P23" s="1207"/>
      <c r="Q23" s="1207"/>
      <c r="R23" s="1207"/>
      <c r="S23" s="1207"/>
      <c r="T23" s="1207"/>
      <c r="U23" s="1207"/>
      <c r="V23" s="1207"/>
      <c r="W23" s="631" t="s">
        <v>635</v>
      </c>
      <c r="Y23" s="830"/>
      <c r="Z23" s="830" t="str">
        <f t="shared" si="0"/>
        <v xml:space="preserve">Источник тепловой энергии  </v>
      </c>
      <c r="AA23" s="830"/>
      <c r="AB23" s="830"/>
      <c r="AC23" s="830"/>
      <c r="AI23" s="809"/>
      <c r="AJ23" s="809"/>
    </row>
    <row r="24" spans="1:36" ht="101.25">
      <c r="A24" s="1206"/>
      <c r="B24" s="1206"/>
      <c r="C24" s="1206"/>
      <c r="D24" s="1206"/>
      <c r="E24" s="1206">
        <v>1</v>
      </c>
      <c r="F24" s="886"/>
      <c r="G24" s="886"/>
      <c r="H24" s="884">
        <v>1</v>
      </c>
      <c r="I24" s="1206">
        <v>1</v>
      </c>
      <c r="J24" s="886"/>
      <c r="K24" s="891"/>
      <c r="L24" s="782" t="str">
        <f>mergeValue(A24) &amp;"."&amp; mergeValue(B24)&amp;"."&amp; mergeValue(C24)&amp;"."&amp; mergeValue(D24)&amp;"."&amp; mergeValue(E24)</f>
        <v>1.1.1.1.1</v>
      </c>
      <c r="M24" s="555" t="s">
        <v>9</v>
      </c>
      <c r="N24" s="647"/>
      <c r="O24" s="1208"/>
      <c r="P24" s="1208"/>
      <c r="Q24" s="1208"/>
      <c r="R24" s="1208"/>
      <c r="S24" s="1208"/>
      <c r="T24" s="1208"/>
      <c r="U24" s="1208"/>
      <c r="V24" s="1208"/>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6"/>
      <c r="B25" s="1206"/>
      <c r="C25" s="1206"/>
      <c r="D25" s="1206"/>
      <c r="E25" s="1206"/>
      <c r="F25" s="1206">
        <v>1</v>
      </c>
      <c r="G25" s="884"/>
      <c r="H25" s="884"/>
      <c r="I25" s="1206"/>
      <c r="J25" s="1206">
        <v>1</v>
      </c>
      <c r="K25" s="892"/>
      <c r="L25" s="782" t="str">
        <f>mergeValue(A25) &amp;"."&amp; mergeValue(B25)&amp;"."&amp; mergeValue(C25)&amp;"."&amp; mergeValue(D25)&amp;"."&amp; mergeValue(E25)&amp;"."&amp; mergeValue(F25)</f>
        <v>1.1.1.1.1.1</v>
      </c>
      <c r="M25" s="556" t="s">
        <v>10</v>
      </c>
      <c r="N25" s="647"/>
      <c r="O25" s="1208"/>
      <c r="P25" s="1208"/>
      <c r="Q25" s="1208"/>
      <c r="R25" s="1208"/>
      <c r="S25" s="1208"/>
      <c r="T25" s="1208"/>
      <c r="U25" s="1208"/>
      <c r="V25" s="1208"/>
      <c r="W25" s="631" t="s">
        <v>637</v>
      </c>
      <c r="Y25" s="830"/>
      <c r="Z25" s="830" t="str">
        <f t="shared" si="0"/>
        <v>Группа потребителей</v>
      </c>
      <c r="AA25" s="830"/>
      <c r="AB25" s="830"/>
      <c r="AC25" s="830"/>
      <c r="AI25" s="809"/>
      <c r="AJ25" s="809"/>
    </row>
    <row r="26" spans="1:36" ht="189" customHeight="1">
      <c r="A26" s="1206"/>
      <c r="B26" s="1206"/>
      <c r="C26" s="1206"/>
      <c r="D26" s="1206"/>
      <c r="E26" s="1206"/>
      <c r="F26" s="1206"/>
      <c r="G26" s="884">
        <v>1</v>
      </c>
      <c r="H26" s="884"/>
      <c r="I26" s="1206"/>
      <c r="J26" s="1206"/>
      <c r="K26" s="892">
        <v>1</v>
      </c>
      <c r="L26" s="782" t="str">
        <f>mergeValue(A26) &amp;"."&amp; mergeValue(B26)&amp;"."&amp; mergeValue(C26)&amp;"."&amp; mergeValue(D26)&amp;"."&amp; mergeValue(E26)&amp;"."&amp; mergeValue(F26)&amp;"."&amp; mergeValue(G26)</f>
        <v>1.1.1.1.1.1.1</v>
      </c>
      <c r="M26" s="1070"/>
      <c r="N26" s="647"/>
      <c r="O26" s="764"/>
      <c r="P26" s="764"/>
      <c r="Q26" s="1095"/>
      <c r="R26" s="1212"/>
      <c r="S26" s="1213" t="s">
        <v>84</v>
      </c>
      <c r="T26" s="1212"/>
      <c r="U26" s="1213" t="s">
        <v>85</v>
      </c>
      <c r="V26" s="764"/>
      <c r="W26" s="1223" t="s">
        <v>656</v>
      </c>
      <c r="X26" s="809" t="str">
        <f>strCheckDate(O27:V27)</f>
        <v/>
      </c>
      <c r="Y26" s="830"/>
      <c r="Z26" s="830" t="str">
        <f t="shared" si="0"/>
        <v/>
      </c>
      <c r="AA26" s="830"/>
      <c r="AB26" s="830"/>
      <c r="AC26" s="830"/>
      <c r="AI26" s="809"/>
      <c r="AJ26" s="809"/>
    </row>
    <row r="27" spans="1:36" ht="11.25" hidden="1">
      <c r="A27" s="1206"/>
      <c r="B27" s="1206"/>
      <c r="C27" s="1206"/>
      <c r="D27" s="1206"/>
      <c r="E27" s="1206"/>
      <c r="F27" s="1206"/>
      <c r="G27" s="884"/>
      <c r="H27" s="884"/>
      <c r="I27" s="1206"/>
      <c r="J27" s="1206"/>
      <c r="K27" s="892"/>
      <c r="L27" s="801"/>
      <c r="M27" s="647"/>
      <c r="N27" s="647"/>
      <c r="O27" s="764"/>
      <c r="P27" s="764"/>
      <c r="Q27" s="770" t="str">
        <f>R26 &amp; "-" &amp; T26</f>
        <v>-</v>
      </c>
      <c r="R27" s="1212"/>
      <c r="S27" s="1213"/>
      <c r="T27" s="1212"/>
      <c r="U27" s="1213"/>
      <c r="V27" s="764"/>
      <c r="W27" s="1224"/>
      <c r="Y27" s="830"/>
      <c r="Z27" s="830" t="str">
        <f t="shared" si="0"/>
        <v/>
      </c>
      <c r="AA27" s="830"/>
      <c r="AB27" s="830"/>
      <c r="AC27" s="830"/>
      <c r="AI27" s="809"/>
      <c r="AJ27" s="809"/>
    </row>
    <row r="28" spans="1:36" ht="15" customHeight="1">
      <c r="A28" s="1206"/>
      <c r="B28" s="1206"/>
      <c r="C28" s="1206"/>
      <c r="D28" s="1206"/>
      <c r="E28" s="1206"/>
      <c r="F28" s="1206"/>
      <c r="G28" s="886"/>
      <c r="H28" s="884"/>
      <c r="I28" s="1206"/>
      <c r="J28" s="1206"/>
      <c r="K28" s="891"/>
      <c r="L28" s="689"/>
      <c r="M28" s="558" t="s">
        <v>25</v>
      </c>
      <c r="N28" s="766"/>
      <c r="O28" s="766"/>
      <c r="P28" s="766"/>
      <c r="Q28" s="766"/>
      <c r="R28" s="766"/>
      <c r="S28" s="766"/>
      <c r="T28" s="766"/>
      <c r="U28" s="766"/>
      <c r="V28" s="763"/>
      <c r="W28" s="1225"/>
      <c r="Y28" s="830"/>
      <c r="Z28" s="830" t="str">
        <f t="shared" si="0"/>
        <v>Добавить вид теплоносителя (параметры теплоносителя)</v>
      </c>
      <c r="AA28" s="830"/>
      <c r="AB28" s="830"/>
      <c r="AC28" s="830"/>
      <c r="AI28" s="809"/>
      <c r="AJ28" s="809"/>
    </row>
    <row r="29" spans="1:36" ht="15" customHeight="1">
      <c r="A29" s="1206"/>
      <c r="B29" s="1206"/>
      <c r="C29" s="1206"/>
      <c r="D29" s="1206"/>
      <c r="E29" s="1206"/>
      <c r="F29" s="886"/>
      <c r="G29" s="886"/>
      <c r="H29" s="884"/>
      <c r="I29" s="1206"/>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6"/>
      <c r="B30" s="1206"/>
      <c r="C30" s="1206"/>
      <c r="D30" s="1206"/>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6"/>
      <c r="B31" s="1206"/>
      <c r="C31" s="1206"/>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6"/>
      <c r="B32" s="1206"/>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6"/>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9" t="s">
        <v>633</v>
      </c>
      <c r="N36" s="1199"/>
      <c r="O36" s="1199"/>
      <c r="P36" s="1199"/>
      <c r="Q36" s="1199"/>
      <c r="R36" s="1199"/>
      <c r="S36" s="1199"/>
      <c r="T36" s="1199"/>
      <c r="U36" s="1199"/>
      <c r="V36" s="1199"/>
      <c r="W36" s="1199"/>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0" t="s">
        <v>491</v>
      </c>
      <c r="G2" s="1201"/>
      <c r="H2" s="1202"/>
      <c r="I2" s="641"/>
    </row>
    <row r="3" spans="1:20" ht="3" customHeight="1"/>
    <row r="4" spans="1:20" s="571" customFormat="1" ht="11.25">
      <c r="A4" s="591"/>
      <c r="B4" s="591"/>
      <c r="C4" s="591"/>
      <c r="D4" s="591"/>
      <c r="F4" s="1154" t="s">
        <v>454</v>
      </c>
      <c r="G4" s="1154"/>
      <c r="H4" s="1154"/>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08.02.2022</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592</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594</v>
      </c>
      <c r="H19" s="1199"/>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0" t="s">
        <v>632</v>
      </c>
      <c r="M5" s="1220"/>
      <c r="N5" s="1220"/>
      <c r="O5" s="1220"/>
      <c r="P5" s="1220"/>
      <c r="Q5" s="1220"/>
      <c r="R5" s="1220"/>
      <c r="S5" s="1220"/>
      <c r="T5" s="1220"/>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6" t="str">
        <f>IF(NameOrPr_ch="",IF(NameOrPr="","",NameOrPr),NameOrPr_ch)</f>
        <v>ДЖКХЭиРТ ЯО</v>
      </c>
      <c r="P7" s="1226"/>
      <c r="Q7" s="1226"/>
      <c r="R7" s="1226"/>
      <c r="S7" s="1226"/>
      <c r="T7" s="1226"/>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6" t="str">
        <f>IF(datePr_ch="",IF(datePr="","",datePr),datePr_ch)</f>
        <v>20.12.2021</v>
      </c>
      <c r="P8" s="1226"/>
      <c r="Q8" s="1226"/>
      <c r="R8" s="1226"/>
      <c r="S8" s="1226"/>
      <c r="T8" s="1226"/>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6" t="str">
        <f>IF(numberPr_ch="",IF(numberPr="","",numberPr),numberPr_ch)</f>
        <v>№ 388-ви</v>
      </c>
      <c r="P9" s="1226"/>
      <c r="Q9" s="1226"/>
      <c r="R9" s="1226"/>
      <c r="S9" s="1226"/>
      <c r="T9" s="1226"/>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6" t="str">
        <f>IF(IstPub_ch="",IF(IstPub="","",IstPub),IstPub_ch)</f>
        <v>http://publication.pravo.gov.ru/Document/View/7601202112280032?index=2&amp;rangeSize=1#print</v>
      </c>
      <c r="P10" s="1226"/>
      <c r="Q10" s="1226"/>
      <c r="R10" s="1226"/>
      <c r="S10" s="1226"/>
      <c r="T10" s="1226"/>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6"/>
      <c r="P12" s="1246"/>
      <c r="Q12" s="1246"/>
      <c r="R12" s="1246"/>
      <c r="S12" s="1246"/>
      <c r="T12" s="1246"/>
      <c r="U12" s="1246"/>
    </row>
    <row r="13" spans="1:33">
      <c r="J13" s="482"/>
      <c r="K13" s="482"/>
      <c r="L13" s="1154" t="s">
        <v>454</v>
      </c>
      <c r="M13" s="1154"/>
      <c r="N13" s="1154"/>
      <c r="O13" s="1154"/>
      <c r="P13" s="1154"/>
      <c r="Q13" s="1154"/>
      <c r="R13" s="1154"/>
      <c r="S13" s="1154"/>
      <c r="T13" s="1154"/>
      <c r="U13" s="1154"/>
      <c r="V13" s="1154"/>
      <c r="W13" s="1154" t="s">
        <v>455</v>
      </c>
    </row>
    <row r="14" spans="1:33" ht="14.25" customHeight="1">
      <c r="J14" s="482"/>
      <c r="K14" s="482"/>
      <c r="L14" s="1233" t="s">
        <v>92</v>
      </c>
      <c r="M14" s="1233" t="s">
        <v>640</v>
      </c>
      <c r="N14" s="475"/>
      <c r="O14" s="1234" t="s">
        <v>642</v>
      </c>
      <c r="P14" s="1235"/>
      <c r="Q14" s="1235"/>
      <c r="R14" s="1235"/>
      <c r="S14" s="1235"/>
      <c r="T14" s="1236"/>
      <c r="U14" s="1217" t="s">
        <v>341</v>
      </c>
      <c r="V14" s="1245" t="s">
        <v>275</v>
      </c>
      <c r="W14" s="1154"/>
    </row>
    <row r="15" spans="1:33" ht="14.25" customHeight="1">
      <c r="J15" s="482"/>
      <c r="K15" s="482"/>
      <c r="L15" s="1233"/>
      <c r="M15" s="1233"/>
      <c r="N15" s="474"/>
      <c r="O15" s="1239" t="s">
        <v>641</v>
      </c>
      <c r="P15" s="656"/>
      <c r="Q15" s="656"/>
      <c r="R15" s="1215" t="s">
        <v>655</v>
      </c>
      <c r="S15" s="1215"/>
      <c r="T15" s="1216"/>
      <c r="U15" s="1218"/>
      <c r="V15" s="1245"/>
      <c r="W15" s="1154"/>
    </row>
    <row r="16" spans="1:33" ht="30.75" customHeight="1">
      <c r="J16" s="482"/>
      <c r="K16" s="482"/>
      <c r="L16" s="1233"/>
      <c r="M16" s="1233"/>
      <c r="N16" s="473"/>
      <c r="O16" s="1240"/>
      <c r="P16" s="654"/>
      <c r="Q16" s="655"/>
      <c r="R16" s="537" t="s">
        <v>274</v>
      </c>
      <c r="S16" s="1228" t="s">
        <v>273</v>
      </c>
      <c r="T16" s="1229"/>
      <c r="U16" s="1219"/>
      <c r="V16" s="1245"/>
      <c r="W16" s="1154"/>
    </row>
    <row r="17" spans="1:33">
      <c r="J17" s="482"/>
      <c r="K17" s="490">
        <v>1</v>
      </c>
      <c r="L17" s="638" t="s">
        <v>93</v>
      </c>
      <c r="M17" s="638" t="s">
        <v>49</v>
      </c>
      <c r="N17" s="510" t="s">
        <v>49</v>
      </c>
      <c r="O17" s="639">
        <f ca="1">OFFSET(O17,0,-1)+1</f>
        <v>3</v>
      </c>
      <c r="P17" s="640">
        <f ca="1">OFFSET(P17,0,-1)</f>
        <v>3</v>
      </c>
      <c r="Q17" s="640">
        <f ca="1">OFFSET(Q17,0,-1)</f>
        <v>3</v>
      </c>
      <c r="R17" s="639">
        <f ca="1">OFFSET(R17,0,-1)+1</f>
        <v>4</v>
      </c>
      <c r="S17" s="1249">
        <f ca="1">OFFSET(S17,0,-1)+1</f>
        <v>5</v>
      </c>
      <c r="T17" s="1249"/>
      <c r="U17" s="639">
        <f ca="1">OFFSET(U17,0,-2)+1</f>
        <v>6</v>
      </c>
      <c r="V17" s="640">
        <f ca="1">OFFSET(V17,0,-1)</f>
        <v>6</v>
      </c>
      <c r="W17" s="639">
        <f ca="1">OFFSET(W17,0,-1)+1</f>
        <v>7</v>
      </c>
    </row>
    <row r="18" spans="1:33" ht="22.5">
      <c r="A18" s="1206">
        <v>1</v>
      </c>
      <c r="B18" s="902"/>
      <c r="C18" s="902"/>
      <c r="D18" s="902"/>
      <c r="E18" s="903"/>
      <c r="F18" s="904"/>
      <c r="G18" s="904"/>
      <c r="H18" s="904"/>
      <c r="I18" s="905"/>
      <c r="J18" s="900"/>
      <c r="K18" s="907"/>
      <c r="L18" s="594">
        <f>mergeValue(A18)</f>
        <v>1</v>
      </c>
      <c r="M18" s="642" t="s">
        <v>20</v>
      </c>
      <c r="N18" s="581"/>
      <c r="O18" s="1247"/>
      <c r="P18" s="1247"/>
      <c r="Q18" s="1247"/>
      <c r="R18" s="1247"/>
      <c r="S18" s="1247"/>
      <c r="T18" s="1247"/>
      <c r="U18" s="1247"/>
      <c r="V18" s="1247"/>
      <c r="W18" s="631" t="s">
        <v>476</v>
      </c>
    </row>
    <row r="19" spans="1:33" ht="22.5">
      <c r="A19" s="1206"/>
      <c r="B19" s="1206">
        <v>1</v>
      </c>
      <c r="C19" s="902"/>
      <c r="D19" s="902"/>
      <c r="E19" s="904"/>
      <c r="F19" s="904"/>
      <c r="G19" s="904"/>
      <c r="H19" s="904"/>
      <c r="I19" s="899"/>
      <c r="J19" s="898"/>
      <c r="K19" s="901"/>
      <c r="L19" s="594" t="str">
        <f>mergeValue(A19) &amp;"."&amp; mergeValue(B19)</f>
        <v>1.1</v>
      </c>
      <c r="M19" s="547" t="s">
        <v>16</v>
      </c>
      <c r="N19" s="581"/>
      <c r="O19" s="1247"/>
      <c r="P19" s="1247"/>
      <c r="Q19" s="1247"/>
      <c r="R19" s="1247"/>
      <c r="S19" s="1247"/>
      <c r="T19" s="1247"/>
      <c r="U19" s="1247"/>
      <c r="V19" s="1247"/>
      <c r="W19" s="631" t="s">
        <v>477</v>
      </c>
    </row>
    <row r="20" spans="1:33" ht="22.5">
      <c r="A20" s="1206"/>
      <c r="B20" s="1206"/>
      <c r="C20" s="1206">
        <v>1</v>
      </c>
      <c r="D20" s="902"/>
      <c r="E20" s="904"/>
      <c r="F20" s="904"/>
      <c r="G20" s="904"/>
      <c r="H20" s="904"/>
      <c r="I20" s="906"/>
      <c r="J20" s="898"/>
      <c r="K20" s="901"/>
      <c r="L20" s="594" t="str">
        <f>mergeValue(A20) &amp;"."&amp; mergeValue(B20)&amp;"."&amp; mergeValue(C20)</f>
        <v>1.1.1</v>
      </c>
      <c r="M20" s="548" t="s">
        <v>7</v>
      </c>
      <c r="N20" s="581"/>
      <c r="O20" s="1247"/>
      <c r="P20" s="1247"/>
      <c r="Q20" s="1247"/>
      <c r="R20" s="1247"/>
      <c r="S20" s="1247"/>
      <c r="T20" s="1247"/>
      <c r="U20" s="1247"/>
      <c r="V20" s="1247"/>
      <c r="W20" s="631" t="s">
        <v>634</v>
      </c>
    </row>
    <row r="21" spans="1:33" ht="22.5">
      <c r="A21" s="1206"/>
      <c r="B21" s="1206"/>
      <c r="C21" s="1206"/>
      <c r="D21" s="1206">
        <v>1</v>
      </c>
      <c r="E21" s="904"/>
      <c r="F21" s="904"/>
      <c r="G21" s="904"/>
      <c r="H21" s="904"/>
      <c r="I21" s="906"/>
      <c r="J21" s="898"/>
      <c r="K21" s="901"/>
      <c r="L21" s="594" t="str">
        <f>mergeValue(A21) &amp;"."&amp; mergeValue(B21)&amp;"."&amp; mergeValue(C21)&amp;"."&amp; mergeValue(D21)</f>
        <v>1.1.1.1</v>
      </c>
      <c r="M21" s="549" t="s">
        <v>22</v>
      </c>
      <c r="N21" s="581"/>
      <c r="O21" s="1247"/>
      <c r="P21" s="1247"/>
      <c r="Q21" s="1247"/>
      <c r="R21" s="1247"/>
      <c r="S21" s="1247"/>
      <c r="T21" s="1247"/>
      <c r="U21" s="1247"/>
      <c r="V21" s="1247"/>
      <c r="W21" s="631" t="s">
        <v>635</v>
      </c>
    </row>
    <row r="22" spans="1:33" ht="101.25">
      <c r="A22" s="1206"/>
      <c r="B22" s="1206"/>
      <c r="C22" s="1206"/>
      <c r="D22" s="1206"/>
      <c r="E22" s="1206">
        <v>1</v>
      </c>
      <c r="F22" s="904"/>
      <c r="G22" s="904"/>
      <c r="H22" s="902">
        <v>1</v>
      </c>
      <c r="I22" s="1206">
        <v>1</v>
      </c>
      <c r="J22" s="904"/>
      <c r="K22" s="909"/>
      <c r="L22" s="594" t="str">
        <f>mergeValue(A22) &amp;"."&amp; mergeValue(B22)&amp;"."&amp; mergeValue(C22)&amp;"."&amp; mergeValue(D22)&amp;"."&amp; mergeValue(E22)</f>
        <v>1.1.1.1.1</v>
      </c>
      <c r="M22" s="555" t="s">
        <v>9</v>
      </c>
      <c r="N22" s="582"/>
      <c r="O22" s="1208"/>
      <c r="P22" s="1208"/>
      <c r="Q22" s="1208"/>
      <c r="R22" s="1208"/>
      <c r="S22" s="1208"/>
      <c r="T22" s="1208"/>
      <c r="U22" s="1208"/>
      <c r="V22" s="1208"/>
      <c r="W22" s="631" t="s">
        <v>639</v>
      </c>
    </row>
    <row r="23" spans="1:33" ht="90">
      <c r="A23" s="1206"/>
      <c r="B23" s="1206"/>
      <c r="C23" s="1206"/>
      <c r="D23" s="1206"/>
      <c r="E23" s="1206"/>
      <c r="F23" s="1206">
        <v>1</v>
      </c>
      <c r="G23" s="902"/>
      <c r="H23" s="902"/>
      <c r="I23" s="1206"/>
      <c r="J23" s="1206">
        <v>1</v>
      </c>
      <c r="K23" s="910"/>
      <c r="L23" s="594" t="str">
        <f>mergeValue(A23) &amp;"."&amp; mergeValue(B23)&amp;"."&amp; mergeValue(C23)&amp;"."&amp; mergeValue(D23)&amp;"."&amp; mergeValue(E23)&amp;"."&amp; mergeValue(F23)</f>
        <v>1.1.1.1.1.1</v>
      </c>
      <c r="M23" s="556" t="s">
        <v>10</v>
      </c>
      <c r="N23" s="582"/>
      <c r="O23" s="1209"/>
      <c r="P23" s="1210"/>
      <c r="Q23" s="1210"/>
      <c r="R23" s="1210"/>
      <c r="S23" s="1210"/>
      <c r="T23" s="1210"/>
      <c r="U23" s="1210"/>
      <c r="V23" s="1211"/>
      <c r="W23" s="631" t="s">
        <v>637</v>
      </c>
      <c r="Y23" s="505" t="str">
        <f>strCheckUnique(Z23:Z26)</f>
        <v/>
      </c>
      <c r="AA23" s="505" t="str">
        <f>IF(O23="","",O23 &amp; ":_")</f>
        <v/>
      </c>
    </row>
    <row r="24" spans="1:33" ht="189" customHeight="1">
      <c r="A24" s="1206"/>
      <c r="B24" s="1206"/>
      <c r="C24" s="1206"/>
      <c r="D24" s="1206"/>
      <c r="E24" s="1206"/>
      <c r="F24" s="1206"/>
      <c r="G24" s="902">
        <v>1</v>
      </c>
      <c r="H24" s="902"/>
      <c r="I24" s="1206"/>
      <c r="J24" s="1206"/>
      <c r="K24" s="910">
        <v>1</v>
      </c>
      <c r="L24" s="594" t="str">
        <f>mergeValue(A24) &amp;"."&amp; mergeValue(B24)&amp;"."&amp; mergeValue(C24)&amp;"."&amp; mergeValue(D24)&amp;"."&amp; mergeValue(E24)&amp;"."&amp; mergeValue(F24)&amp;"."&amp; mergeValue(G24)</f>
        <v>1.1.1.1.1.1.1</v>
      </c>
      <c r="M24" s="1070"/>
      <c r="N24" s="587"/>
      <c r="O24" s="1079"/>
      <c r="P24" s="563"/>
      <c r="Q24" s="563"/>
      <c r="R24" s="1248"/>
      <c r="S24" s="1213" t="s">
        <v>84</v>
      </c>
      <c r="T24" s="1248"/>
      <c r="U24" s="1213" t="s">
        <v>85</v>
      </c>
      <c r="V24" s="579"/>
      <c r="W24" s="1223" t="s">
        <v>657</v>
      </c>
      <c r="X24" s="501" t="str">
        <f>strCheckDate(O25:V25)</f>
        <v/>
      </c>
      <c r="Y24" s="505"/>
      <c r="Z24" s="505" t="str">
        <f>IF(M24="","",M24 )</f>
        <v/>
      </c>
      <c r="AA24" s="505"/>
      <c r="AB24" s="505"/>
      <c r="AC24" s="505"/>
    </row>
    <row r="25" spans="1:33" ht="11.25" hidden="1">
      <c r="A25" s="1206"/>
      <c r="B25" s="1206"/>
      <c r="C25" s="1206"/>
      <c r="D25" s="1206"/>
      <c r="E25" s="1206"/>
      <c r="F25" s="1206"/>
      <c r="G25" s="902"/>
      <c r="H25" s="902"/>
      <c r="I25" s="1206"/>
      <c r="J25" s="1206"/>
      <c r="K25" s="910"/>
      <c r="L25" s="601"/>
      <c r="M25" s="647"/>
      <c r="N25" s="587"/>
      <c r="O25" s="585"/>
      <c r="P25" s="563"/>
      <c r="Q25" s="585" t="str">
        <f>R24 &amp; "-" &amp; T24</f>
        <v>-</v>
      </c>
      <c r="R25" s="1212"/>
      <c r="S25" s="1213"/>
      <c r="T25" s="1212"/>
      <c r="U25" s="1213"/>
      <c r="V25" s="579"/>
      <c r="W25" s="1224"/>
    </row>
    <row r="26" spans="1:33" s="476" customFormat="1" ht="15" customHeight="1">
      <c r="A26" s="1206"/>
      <c r="B26" s="1206"/>
      <c r="C26" s="1206"/>
      <c r="D26" s="1206"/>
      <c r="E26" s="1206"/>
      <c r="F26" s="1206"/>
      <c r="G26" s="904"/>
      <c r="H26" s="902"/>
      <c r="I26" s="1206"/>
      <c r="J26" s="1206"/>
      <c r="K26" s="909"/>
      <c r="L26" s="539"/>
      <c r="M26" s="558" t="s">
        <v>25</v>
      </c>
      <c r="N26" s="552"/>
      <c r="O26" s="546"/>
      <c r="P26" s="546"/>
      <c r="Q26" s="546"/>
      <c r="R26" s="574"/>
      <c r="S26" s="565"/>
      <c r="T26" s="564"/>
      <c r="U26" s="552"/>
      <c r="V26" s="561"/>
      <c r="W26" s="1225"/>
      <c r="X26" s="502"/>
      <c r="Y26" s="502"/>
      <c r="Z26" s="502"/>
      <c r="AA26" s="502"/>
      <c r="AB26" s="502"/>
      <c r="AC26" s="502"/>
      <c r="AD26" s="502"/>
      <c r="AE26" s="502"/>
      <c r="AF26" s="502"/>
      <c r="AG26" s="502"/>
    </row>
    <row r="27" spans="1:33" s="476" customFormat="1" ht="15" customHeight="1">
      <c r="A27" s="1206"/>
      <c r="B27" s="1206"/>
      <c r="C27" s="1206"/>
      <c r="D27" s="1206"/>
      <c r="E27" s="1206"/>
      <c r="F27" s="904"/>
      <c r="G27" s="904"/>
      <c r="H27" s="902"/>
      <c r="I27" s="1206"/>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6"/>
      <c r="B28" s="1206"/>
      <c r="C28" s="1206"/>
      <c r="D28" s="1206"/>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6"/>
      <c r="B29" s="1206"/>
      <c r="C29" s="1206"/>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6"/>
      <c r="B30" s="1206"/>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6"/>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9" t="s">
        <v>633</v>
      </c>
      <c r="N34" s="1199"/>
      <c r="O34" s="1199"/>
      <c r="P34" s="1199"/>
      <c r="Q34" s="1199"/>
      <c r="R34" s="1199"/>
      <c r="S34" s="1199"/>
      <c r="T34" s="1199"/>
      <c r="U34" s="1199"/>
      <c r="V34" s="1199"/>
      <c r="W34" s="119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0" t="s">
        <v>491</v>
      </c>
      <c r="G2" s="1201"/>
      <c r="H2" s="1202"/>
      <c r="I2" s="641"/>
    </row>
    <row r="3" spans="1:20" ht="3" customHeight="1"/>
    <row r="4" spans="1:20" s="571" customFormat="1" ht="11.25">
      <c r="A4" s="591"/>
      <c r="B4" s="591"/>
      <c r="C4" s="591"/>
      <c r="D4" s="591"/>
      <c r="F4" s="1154" t="s">
        <v>454</v>
      </c>
      <c r="G4" s="1154"/>
      <c r="H4" s="1154"/>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08.02.2022</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t="str">
        <f>IF('Перечень тарифов'!R21="","наименование отсутствует","" &amp; 'Перечень тарифов'!R21 &amp; "")</f>
        <v>наименование отсутствует</v>
      </c>
      <c r="I8" s="582" t="s">
        <v>591</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82" t="s">
        <v>589</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t="str">
        <f>IF(Территории!H13="","","" &amp; Территории!H13 &amp; "")</f>
        <v>город Рыбинск</v>
      </c>
      <c r="I12" s="582" t="s">
        <v>500</v>
      </c>
      <c r="J12" s="616"/>
      <c r="K12" s="591"/>
      <c r="L12" s="591"/>
      <c r="M12" s="591"/>
      <c r="N12" s="591"/>
      <c r="O12" s="591"/>
      <c r="P12" s="591"/>
      <c r="Q12" s="591"/>
      <c r="R12" s="591"/>
      <c r="S12" s="591"/>
      <c r="T12" s="591"/>
    </row>
    <row r="13" spans="1:20" s="571" customFormat="1" ht="56.25">
      <c r="A13" s="1204"/>
      <c r="B13" s="1204"/>
      <c r="C13" s="1204"/>
      <c r="D13" s="624">
        <v>1</v>
      </c>
      <c r="F13" s="617" t="str">
        <f>"4."&amp;mergeValue(A13) &amp;"."&amp;mergeValue(B13)&amp;"."&amp;mergeValue(C13)&amp;"."&amp;mergeValue(D13)</f>
        <v>4.1.1.1.1</v>
      </c>
      <c r="G13" s="634" t="s">
        <v>498</v>
      </c>
      <c r="H13" s="605" t="str">
        <f>IF(Территории!R14="","","" &amp; Территории!R14 &amp; "")</f>
        <v>город Рыбинск (78715000)</v>
      </c>
      <c r="I13" s="1106" t="s">
        <v>592</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199" t="s">
        <v>594</v>
      </c>
      <c r="H15" s="1199"/>
      <c r="I15" s="595"/>
      <c r="J15" s="615"/>
      <c r="K15" s="615"/>
      <c r="L15" s="615"/>
      <c r="M15" s="615"/>
      <c r="N15" s="615"/>
      <c r="O15" s="615"/>
      <c r="P15" s="615"/>
      <c r="Q15" s="615"/>
      <c r="R15" s="615"/>
      <c r="S15" s="615"/>
      <c r="T15" s="61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0"/>
  <sheetViews>
    <sheetView showGridLines="0" topLeftCell="M10" zoomScaleNormal="100" workbookViewId="0">
      <selection activeCell="AJ31" sqref="AJ31"/>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customWidth="1"/>
    <col min="22" max="22" width="23.7109375" style="1062" customWidth="1"/>
    <col min="23" max="24" width="1.7109375" style="1062" hidden="1" customWidth="1"/>
    <col min="25" max="25" width="11.7109375" style="1062" customWidth="1"/>
    <col min="26" max="26" width="3.7109375" style="1062" customWidth="1"/>
    <col min="27" max="27" width="11.7109375" style="1062" customWidth="1"/>
    <col min="28" max="28" width="8.5703125" style="1062" customWidth="1"/>
    <col min="29" max="29" width="23.7109375" style="1062" customWidth="1"/>
    <col min="30" max="31" width="1.7109375" style="1062" hidden="1" customWidth="1"/>
    <col min="32" max="32" width="11.7109375" style="1062" customWidth="1"/>
    <col min="33" max="33" width="3.7109375" style="1062" customWidth="1"/>
    <col min="34" max="34" width="11.7109375" style="1062" customWidth="1"/>
    <col min="35" max="35" width="8.5703125" style="1062" customWidth="1"/>
    <col min="36" max="36" width="23.7109375" style="1062" customWidth="1"/>
    <col min="37" max="38" width="1.7109375" style="1062" hidden="1" customWidth="1"/>
    <col min="39" max="39" width="11.7109375" style="1062" customWidth="1"/>
    <col min="40" max="40" width="3.7109375" style="1062" customWidth="1"/>
    <col min="41" max="41" width="11.7109375" style="1062" customWidth="1"/>
    <col min="42" max="42" width="8.5703125" style="1062" hidden="1" customWidth="1"/>
    <col min="43" max="43" width="4.7109375" style="524" customWidth="1"/>
    <col min="44" max="44" width="115.7109375" style="524" customWidth="1"/>
    <col min="45" max="56" width="10.5703125" style="586"/>
    <col min="57" max="277" width="10.5703125" style="524"/>
    <col min="278" max="285" width="0" style="524" hidden="1" customWidth="1"/>
    <col min="286" max="288" width="3.7109375" style="524" customWidth="1"/>
    <col min="289" max="289" width="12.7109375" style="524" customWidth="1"/>
    <col min="290" max="290" width="47.42578125" style="524" customWidth="1"/>
    <col min="291" max="294" width="0" style="524" hidden="1" customWidth="1"/>
    <col min="295" max="295" width="11.7109375" style="524" customWidth="1"/>
    <col min="296" max="296" width="6.42578125" style="524" bestFit="1" customWidth="1"/>
    <col min="297" max="297" width="11.7109375" style="524" customWidth="1"/>
    <col min="298" max="298" width="0" style="524" hidden="1" customWidth="1"/>
    <col min="299" max="299" width="3.7109375" style="524" customWidth="1"/>
    <col min="300" max="300" width="11.140625" style="524" bestFit="1" customWidth="1"/>
    <col min="301" max="533" width="10.5703125" style="524"/>
    <col min="534" max="541" width="0" style="524" hidden="1" customWidth="1"/>
    <col min="542" max="544" width="3.7109375" style="524" customWidth="1"/>
    <col min="545" max="545" width="12.7109375" style="524" customWidth="1"/>
    <col min="546" max="546" width="47.42578125" style="524" customWidth="1"/>
    <col min="547" max="550" width="0" style="524" hidden="1" customWidth="1"/>
    <col min="551" max="551" width="11.7109375" style="524" customWidth="1"/>
    <col min="552" max="552" width="6.42578125" style="524" bestFit="1" customWidth="1"/>
    <col min="553" max="553" width="11.7109375" style="524" customWidth="1"/>
    <col min="554" max="554" width="0" style="524" hidden="1" customWidth="1"/>
    <col min="555" max="555" width="3.7109375" style="524" customWidth="1"/>
    <col min="556" max="556" width="11.140625" style="524" bestFit="1" customWidth="1"/>
    <col min="557" max="789" width="10.5703125" style="524"/>
    <col min="790" max="797" width="0" style="524" hidden="1" customWidth="1"/>
    <col min="798" max="800" width="3.7109375" style="524" customWidth="1"/>
    <col min="801" max="801" width="12.7109375" style="524" customWidth="1"/>
    <col min="802" max="802" width="47.42578125" style="524" customWidth="1"/>
    <col min="803" max="806" width="0" style="524" hidden="1" customWidth="1"/>
    <col min="807" max="807" width="11.7109375" style="524" customWidth="1"/>
    <col min="808" max="808" width="6.42578125" style="524" bestFit="1" customWidth="1"/>
    <col min="809" max="809" width="11.7109375" style="524" customWidth="1"/>
    <col min="810" max="810" width="0" style="524" hidden="1" customWidth="1"/>
    <col min="811" max="811" width="3.7109375" style="524" customWidth="1"/>
    <col min="812" max="812" width="11.140625" style="524" bestFit="1" customWidth="1"/>
    <col min="813" max="1045" width="10.5703125" style="524"/>
    <col min="1046" max="1053" width="0" style="524" hidden="1" customWidth="1"/>
    <col min="1054" max="1056" width="3.7109375" style="524" customWidth="1"/>
    <col min="1057" max="1057" width="12.7109375" style="524" customWidth="1"/>
    <col min="1058" max="1058" width="47.42578125" style="524" customWidth="1"/>
    <col min="1059" max="1062" width="0" style="524" hidden="1" customWidth="1"/>
    <col min="1063" max="1063" width="11.7109375" style="524" customWidth="1"/>
    <col min="1064" max="1064" width="6.42578125" style="524" bestFit="1" customWidth="1"/>
    <col min="1065" max="1065" width="11.7109375" style="524" customWidth="1"/>
    <col min="1066" max="1066" width="0" style="524" hidden="1" customWidth="1"/>
    <col min="1067" max="1067" width="3.7109375" style="524" customWidth="1"/>
    <col min="1068" max="1068" width="11.140625" style="524" bestFit="1" customWidth="1"/>
    <col min="1069" max="1301" width="10.5703125" style="524"/>
    <col min="1302" max="1309" width="0" style="524" hidden="1" customWidth="1"/>
    <col min="1310" max="1312" width="3.7109375" style="524" customWidth="1"/>
    <col min="1313" max="1313" width="12.7109375" style="524" customWidth="1"/>
    <col min="1314" max="1314" width="47.42578125" style="524" customWidth="1"/>
    <col min="1315" max="1318" width="0" style="524" hidden="1" customWidth="1"/>
    <col min="1319" max="1319" width="11.7109375" style="524" customWidth="1"/>
    <col min="1320" max="1320" width="6.42578125" style="524" bestFit="1" customWidth="1"/>
    <col min="1321" max="1321" width="11.7109375" style="524" customWidth="1"/>
    <col min="1322" max="1322" width="0" style="524" hidden="1" customWidth="1"/>
    <col min="1323" max="1323" width="3.7109375" style="524" customWidth="1"/>
    <col min="1324" max="1324" width="11.140625" style="524" bestFit="1" customWidth="1"/>
    <col min="1325" max="1557" width="10.5703125" style="524"/>
    <col min="1558" max="1565" width="0" style="524" hidden="1" customWidth="1"/>
    <col min="1566" max="1568" width="3.7109375" style="524" customWidth="1"/>
    <col min="1569" max="1569" width="12.7109375" style="524" customWidth="1"/>
    <col min="1570" max="1570" width="47.42578125" style="524" customWidth="1"/>
    <col min="1571" max="1574" width="0" style="524" hidden="1" customWidth="1"/>
    <col min="1575" max="1575" width="11.7109375" style="524" customWidth="1"/>
    <col min="1576" max="1576" width="6.42578125" style="524" bestFit="1" customWidth="1"/>
    <col min="1577" max="1577" width="11.7109375" style="524" customWidth="1"/>
    <col min="1578" max="1578" width="0" style="524" hidden="1" customWidth="1"/>
    <col min="1579" max="1579" width="3.7109375" style="524" customWidth="1"/>
    <col min="1580" max="1580" width="11.140625" style="524" bestFit="1" customWidth="1"/>
    <col min="1581" max="1813" width="10.5703125" style="524"/>
    <col min="1814" max="1821" width="0" style="524" hidden="1" customWidth="1"/>
    <col min="1822" max="1824" width="3.7109375" style="524" customWidth="1"/>
    <col min="1825" max="1825" width="12.7109375" style="524" customWidth="1"/>
    <col min="1826" max="1826" width="47.42578125" style="524" customWidth="1"/>
    <col min="1827" max="1830" width="0" style="524" hidden="1" customWidth="1"/>
    <col min="1831" max="1831" width="11.7109375" style="524" customWidth="1"/>
    <col min="1832" max="1832" width="6.42578125" style="524" bestFit="1" customWidth="1"/>
    <col min="1833" max="1833" width="11.7109375" style="524" customWidth="1"/>
    <col min="1834" max="1834" width="0" style="524" hidden="1" customWidth="1"/>
    <col min="1835" max="1835" width="3.7109375" style="524" customWidth="1"/>
    <col min="1836" max="1836" width="11.140625" style="524" bestFit="1" customWidth="1"/>
    <col min="1837" max="2069" width="10.5703125" style="524"/>
    <col min="2070" max="2077" width="0" style="524" hidden="1" customWidth="1"/>
    <col min="2078" max="2080" width="3.7109375" style="524" customWidth="1"/>
    <col min="2081" max="2081" width="12.7109375" style="524" customWidth="1"/>
    <col min="2082" max="2082" width="47.42578125" style="524" customWidth="1"/>
    <col min="2083" max="2086" width="0" style="524" hidden="1" customWidth="1"/>
    <col min="2087" max="2087" width="11.7109375" style="524" customWidth="1"/>
    <col min="2088" max="2088" width="6.42578125" style="524" bestFit="1" customWidth="1"/>
    <col min="2089" max="2089" width="11.7109375" style="524" customWidth="1"/>
    <col min="2090" max="2090" width="0" style="524" hidden="1" customWidth="1"/>
    <col min="2091" max="2091" width="3.7109375" style="524" customWidth="1"/>
    <col min="2092" max="2092" width="11.140625" style="524" bestFit="1" customWidth="1"/>
    <col min="2093" max="2325" width="10.5703125" style="524"/>
    <col min="2326" max="2333" width="0" style="524" hidden="1" customWidth="1"/>
    <col min="2334" max="2336" width="3.7109375" style="524" customWidth="1"/>
    <col min="2337" max="2337" width="12.7109375" style="524" customWidth="1"/>
    <col min="2338" max="2338" width="47.42578125" style="524" customWidth="1"/>
    <col min="2339" max="2342" width="0" style="524" hidden="1" customWidth="1"/>
    <col min="2343" max="2343" width="11.7109375" style="524" customWidth="1"/>
    <col min="2344" max="2344" width="6.42578125" style="524" bestFit="1" customWidth="1"/>
    <col min="2345" max="2345" width="11.7109375" style="524" customWidth="1"/>
    <col min="2346" max="2346" width="0" style="524" hidden="1" customWidth="1"/>
    <col min="2347" max="2347" width="3.7109375" style="524" customWidth="1"/>
    <col min="2348" max="2348" width="11.140625" style="524" bestFit="1" customWidth="1"/>
    <col min="2349" max="2581" width="10.5703125" style="524"/>
    <col min="2582" max="2589" width="0" style="524" hidden="1" customWidth="1"/>
    <col min="2590" max="2592" width="3.7109375" style="524" customWidth="1"/>
    <col min="2593" max="2593" width="12.7109375" style="524" customWidth="1"/>
    <col min="2594" max="2594" width="47.42578125" style="524" customWidth="1"/>
    <col min="2595" max="2598" width="0" style="524" hidden="1" customWidth="1"/>
    <col min="2599" max="2599" width="11.7109375" style="524" customWidth="1"/>
    <col min="2600" max="2600" width="6.42578125" style="524" bestFit="1" customWidth="1"/>
    <col min="2601" max="2601" width="11.7109375" style="524" customWidth="1"/>
    <col min="2602" max="2602" width="0" style="524" hidden="1" customWidth="1"/>
    <col min="2603" max="2603" width="3.7109375" style="524" customWidth="1"/>
    <col min="2604" max="2604" width="11.140625" style="524" bestFit="1" customWidth="1"/>
    <col min="2605" max="2837" width="10.5703125" style="524"/>
    <col min="2838" max="2845" width="0" style="524" hidden="1" customWidth="1"/>
    <col min="2846" max="2848" width="3.7109375" style="524" customWidth="1"/>
    <col min="2849" max="2849" width="12.7109375" style="524" customWidth="1"/>
    <col min="2850" max="2850" width="47.42578125" style="524" customWidth="1"/>
    <col min="2851" max="2854" width="0" style="524" hidden="1" customWidth="1"/>
    <col min="2855" max="2855" width="11.7109375" style="524" customWidth="1"/>
    <col min="2856" max="2856" width="6.42578125" style="524" bestFit="1" customWidth="1"/>
    <col min="2857" max="2857" width="11.7109375" style="524" customWidth="1"/>
    <col min="2858" max="2858" width="0" style="524" hidden="1" customWidth="1"/>
    <col min="2859" max="2859" width="3.7109375" style="524" customWidth="1"/>
    <col min="2860" max="2860" width="11.140625" style="524" bestFit="1" customWidth="1"/>
    <col min="2861" max="3093" width="10.5703125" style="524"/>
    <col min="3094" max="3101" width="0" style="524" hidden="1" customWidth="1"/>
    <col min="3102" max="3104" width="3.7109375" style="524" customWidth="1"/>
    <col min="3105" max="3105" width="12.7109375" style="524" customWidth="1"/>
    <col min="3106" max="3106" width="47.42578125" style="524" customWidth="1"/>
    <col min="3107" max="3110" width="0" style="524" hidden="1" customWidth="1"/>
    <col min="3111" max="3111" width="11.7109375" style="524" customWidth="1"/>
    <col min="3112" max="3112" width="6.42578125" style="524" bestFit="1" customWidth="1"/>
    <col min="3113" max="3113" width="11.7109375" style="524" customWidth="1"/>
    <col min="3114" max="3114" width="0" style="524" hidden="1" customWidth="1"/>
    <col min="3115" max="3115" width="3.7109375" style="524" customWidth="1"/>
    <col min="3116" max="3116" width="11.140625" style="524" bestFit="1" customWidth="1"/>
    <col min="3117" max="3349" width="10.5703125" style="524"/>
    <col min="3350" max="3357" width="0" style="524" hidden="1" customWidth="1"/>
    <col min="3358" max="3360" width="3.7109375" style="524" customWidth="1"/>
    <col min="3361" max="3361" width="12.7109375" style="524" customWidth="1"/>
    <col min="3362" max="3362" width="47.42578125" style="524" customWidth="1"/>
    <col min="3363" max="3366" width="0" style="524" hidden="1" customWidth="1"/>
    <col min="3367" max="3367" width="11.7109375" style="524" customWidth="1"/>
    <col min="3368" max="3368" width="6.42578125" style="524" bestFit="1" customWidth="1"/>
    <col min="3369" max="3369" width="11.7109375" style="524" customWidth="1"/>
    <col min="3370" max="3370" width="0" style="524" hidden="1" customWidth="1"/>
    <col min="3371" max="3371" width="3.7109375" style="524" customWidth="1"/>
    <col min="3372" max="3372" width="11.140625" style="524" bestFit="1" customWidth="1"/>
    <col min="3373" max="3605" width="10.5703125" style="524"/>
    <col min="3606" max="3613" width="0" style="524" hidden="1" customWidth="1"/>
    <col min="3614" max="3616" width="3.7109375" style="524" customWidth="1"/>
    <col min="3617" max="3617" width="12.7109375" style="524" customWidth="1"/>
    <col min="3618" max="3618" width="47.42578125" style="524" customWidth="1"/>
    <col min="3619" max="3622" width="0" style="524" hidden="1" customWidth="1"/>
    <col min="3623" max="3623" width="11.7109375" style="524" customWidth="1"/>
    <col min="3624" max="3624" width="6.42578125" style="524" bestFit="1" customWidth="1"/>
    <col min="3625" max="3625" width="11.7109375" style="524" customWidth="1"/>
    <col min="3626" max="3626" width="0" style="524" hidden="1" customWidth="1"/>
    <col min="3627" max="3627" width="3.7109375" style="524" customWidth="1"/>
    <col min="3628" max="3628" width="11.140625" style="524" bestFit="1" customWidth="1"/>
    <col min="3629" max="3861" width="10.5703125" style="524"/>
    <col min="3862" max="3869" width="0" style="524" hidden="1" customWidth="1"/>
    <col min="3870" max="3872" width="3.7109375" style="524" customWidth="1"/>
    <col min="3873" max="3873" width="12.7109375" style="524" customWidth="1"/>
    <col min="3874" max="3874" width="47.42578125" style="524" customWidth="1"/>
    <col min="3875" max="3878" width="0" style="524" hidden="1" customWidth="1"/>
    <col min="3879" max="3879" width="11.7109375" style="524" customWidth="1"/>
    <col min="3880" max="3880" width="6.42578125" style="524" bestFit="1" customWidth="1"/>
    <col min="3881" max="3881" width="11.7109375" style="524" customWidth="1"/>
    <col min="3882" max="3882" width="0" style="524" hidden="1" customWidth="1"/>
    <col min="3883" max="3883" width="3.7109375" style="524" customWidth="1"/>
    <col min="3884" max="3884" width="11.140625" style="524" bestFit="1" customWidth="1"/>
    <col min="3885" max="4117" width="10.5703125" style="524"/>
    <col min="4118" max="4125" width="0" style="524" hidden="1" customWidth="1"/>
    <col min="4126" max="4128" width="3.7109375" style="524" customWidth="1"/>
    <col min="4129" max="4129" width="12.7109375" style="524" customWidth="1"/>
    <col min="4130" max="4130" width="47.42578125" style="524" customWidth="1"/>
    <col min="4131" max="4134" width="0" style="524" hidden="1" customWidth="1"/>
    <col min="4135" max="4135" width="11.7109375" style="524" customWidth="1"/>
    <col min="4136" max="4136" width="6.42578125" style="524" bestFit="1" customWidth="1"/>
    <col min="4137" max="4137" width="11.7109375" style="524" customWidth="1"/>
    <col min="4138" max="4138" width="0" style="524" hidden="1" customWidth="1"/>
    <col min="4139" max="4139" width="3.7109375" style="524" customWidth="1"/>
    <col min="4140" max="4140" width="11.140625" style="524" bestFit="1" customWidth="1"/>
    <col min="4141" max="4373" width="10.5703125" style="524"/>
    <col min="4374" max="4381" width="0" style="524" hidden="1" customWidth="1"/>
    <col min="4382" max="4384" width="3.7109375" style="524" customWidth="1"/>
    <col min="4385" max="4385" width="12.7109375" style="524" customWidth="1"/>
    <col min="4386" max="4386" width="47.42578125" style="524" customWidth="1"/>
    <col min="4387" max="4390" width="0" style="524" hidden="1" customWidth="1"/>
    <col min="4391" max="4391" width="11.7109375" style="524" customWidth="1"/>
    <col min="4392" max="4392" width="6.42578125" style="524" bestFit="1" customWidth="1"/>
    <col min="4393" max="4393" width="11.7109375" style="524" customWidth="1"/>
    <col min="4394" max="4394" width="0" style="524" hidden="1" customWidth="1"/>
    <col min="4395" max="4395" width="3.7109375" style="524" customWidth="1"/>
    <col min="4396" max="4396" width="11.140625" style="524" bestFit="1" customWidth="1"/>
    <col min="4397" max="4629" width="10.5703125" style="524"/>
    <col min="4630" max="4637" width="0" style="524" hidden="1" customWidth="1"/>
    <col min="4638" max="4640" width="3.7109375" style="524" customWidth="1"/>
    <col min="4641" max="4641" width="12.7109375" style="524" customWidth="1"/>
    <col min="4642" max="4642" width="47.42578125" style="524" customWidth="1"/>
    <col min="4643" max="4646" width="0" style="524" hidden="1" customWidth="1"/>
    <col min="4647" max="4647" width="11.7109375" style="524" customWidth="1"/>
    <col min="4648" max="4648" width="6.42578125" style="524" bestFit="1" customWidth="1"/>
    <col min="4649" max="4649" width="11.7109375" style="524" customWidth="1"/>
    <col min="4650" max="4650" width="0" style="524" hidden="1" customWidth="1"/>
    <col min="4651" max="4651" width="3.7109375" style="524" customWidth="1"/>
    <col min="4652" max="4652" width="11.140625" style="524" bestFit="1" customWidth="1"/>
    <col min="4653" max="4885" width="10.5703125" style="524"/>
    <col min="4886" max="4893" width="0" style="524" hidden="1" customWidth="1"/>
    <col min="4894" max="4896" width="3.7109375" style="524" customWidth="1"/>
    <col min="4897" max="4897" width="12.7109375" style="524" customWidth="1"/>
    <col min="4898" max="4898" width="47.42578125" style="524" customWidth="1"/>
    <col min="4899" max="4902" width="0" style="524" hidden="1" customWidth="1"/>
    <col min="4903" max="4903" width="11.7109375" style="524" customWidth="1"/>
    <col min="4904" max="4904" width="6.42578125" style="524" bestFit="1" customWidth="1"/>
    <col min="4905" max="4905" width="11.7109375" style="524" customWidth="1"/>
    <col min="4906" max="4906" width="0" style="524" hidden="1" customWidth="1"/>
    <col min="4907" max="4907" width="3.7109375" style="524" customWidth="1"/>
    <col min="4908" max="4908" width="11.140625" style="524" bestFit="1" customWidth="1"/>
    <col min="4909" max="5141" width="10.5703125" style="524"/>
    <col min="5142" max="5149" width="0" style="524" hidden="1" customWidth="1"/>
    <col min="5150" max="5152" width="3.7109375" style="524" customWidth="1"/>
    <col min="5153" max="5153" width="12.7109375" style="524" customWidth="1"/>
    <col min="5154" max="5154" width="47.42578125" style="524" customWidth="1"/>
    <col min="5155" max="5158" width="0" style="524" hidden="1" customWidth="1"/>
    <col min="5159" max="5159" width="11.7109375" style="524" customWidth="1"/>
    <col min="5160" max="5160" width="6.42578125" style="524" bestFit="1" customWidth="1"/>
    <col min="5161" max="5161" width="11.7109375" style="524" customWidth="1"/>
    <col min="5162" max="5162" width="0" style="524" hidden="1" customWidth="1"/>
    <col min="5163" max="5163" width="3.7109375" style="524" customWidth="1"/>
    <col min="5164" max="5164" width="11.140625" style="524" bestFit="1" customWidth="1"/>
    <col min="5165" max="5397" width="10.5703125" style="524"/>
    <col min="5398" max="5405" width="0" style="524" hidden="1" customWidth="1"/>
    <col min="5406" max="5408" width="3.7109375" style="524" customWidth="1"/>
    <col min="5409" max="5409" width="12.7109375" style="524" customWidth="1"/>
    <col min="5410" max="5410" width="47.42578125" style="524" customWidth="1"/>
    <col min="5411" max="5414" width="0" style="524" hidden="1" customWidth="1"/>
    <col min="5415" max="5415" width="11.7109375" style="524" customWidth="1"/>
    <col min="5416" max="5416" width="6.42578125" style="524" bestFit="1" customWidth="1"/>
    <col min="5417" max="5417" width="11.7109375" style="524" customWidth="1"/>
    <col min="5418" max="5418" width="0" style="524" hidden="1" customWidth="1"/>
    <col min="5419" max="5419" width="3.7109375" style="524" customWidth="1"/>
    <col min="5420" max="5420" width="11.140625" style="524" bestFit="1" customWidth="1"/>
    <col min="5421" max="5653" width="10.5703125" style="524"/>
    <col min="5654" max="5661" width="0" style="524" hidden="1" customWidth="1"/>
    <col min="5662" max="5664" width="3.7109375" style="524" customWidth="1"/>
    <col min="5665" max="5665" width="12.7109375" style="524" customWidth="1"/>
    <col min="5666" max="5666" width="47.42578125" style="524" customWidth="1"/>
    <col min="5667" max="5670" width="0" style="524" hidden="1" customWidth="1"/>
    <col min="5671" max="5671" width="11.7109375" style="524" customWidth="1"/>
    <col min="5672" max="5672" width="6.42578125" style="524" bestFit="1" customWidth="1"/>
    <col min="5673" max="5673" width="11.7109375" style="524" customWidth="1"/>
    <col min="5674" max="5674" width="0" style="524" hidden="1" customWidth="1"/>
    <col min="5675" max="5675" width="3.7109375" style="524" customWidth="1"/>
    <col min="5676" max="5676" width="11.140625" style="524" bestFit="1" customWidth="1"/>
    <col min="5677" max="5909" width="10.5703125" style="524"/>
    <col min="5910" max="5917" width="0" style="524" hidden="1" customWidth="1"/>
    <col min="5918" max="5920" width="3.7109375" style="524" customWidth="1"/>
    <col min="5921" max="5921" width="12.7109375" style="524" customWidth="1"/>
    <col min="5922" max="5922" width="47.42578125" style="524" customWidth="1"/>
    <col min="5923" max="5926" width="0" style="524" hidden="1" customWidth="1"/>
    <col min="5927" max="5927" width="11.7109375" style="524" customWidth="1"/>
    <col min="5928" max="5928" width="6.42578125" style="524" bestFit="1" customWidth="1"/>
    <col min="5929" max="5929" width="11.7109375" style="524" customWidth="1"/>
    <col min="5930" max="5930" width="0" style="524" hidden="1" customWidth="1"/>
    <col min="5931" max="5931" width="3.7109375" style="524" customWidth="1"/>
    <col min="5932" max="5932" width="11.140625" style="524" bestFit="1" customWidth="1"/>
    <col min="5933" max="6165" width="10.5703125" style="524"/>
    <col min="6166" max="6173" width="0" style="524" hidden="1" customWidth="1"/>
    <col min="6174" max="6176" width="3.7109375" style="524" customWidth="1"/>
    <col min="6177" max="6177" width="12.7109375" style="524" customWidth="1"/>
    <col min="6178" max="6178" width="47.42578125" style="524" customWidth="1"/>
    <col min="6179" max="6182" width="0" style="524" hidden="1" customWidth="1"/>
    <col min="6183" max="6183" width="11.7109375" style="524" customWidth="1"/>
    <col min="6184" max="6184" width="6.42578125" style="524" bestFit="1" customWidth="1"/>
    <col min="6185" max="6185" width="11.7109375" style="524" customWidth="1"/>
    <col min="6186" max="6186" width="0" style="524" hidden="1" customWidth="1"/>
    <col min="6187" max="6187" width="3.7109375" style="524" customWidth="1"/>
    <col min="6188" max="6188" width="11.140625" style="524" bestFit="1" customWidth="1"/>
    <col min="6189" max="6421" width="10.5703125" style="524"/>
    <col min="6422" max="6429" width="0" style="524" hidden="1" customWidth="1"/>
    <col min="6430" max="6432" width="3.7109375" style="524" customWidth="1"/>
    <col min="6433" max="6433" width="12.7109375" style="524" customWidth="1"/>
    <col min="6434" max="6434" width="47.42578125" style="524" customWidth="1"/>
    <col min="6435" max="6438" width="0" style="524" hidden="1" customWidth="1"/>
    <col min="6439" max="6439" width="11.7109375" style="524" customWidth="1"/>
    <col min="6440" max="6440" width="6.42578125" style="524" bestFit="1" customWidth="1"/>
    <col min="6441" max="6441" width="11.7109375" style="524" customWidth="1"/>
    <col min="6442" max="6442" width="0" style="524" hidden="1" customWidth="1"/>
    <col min="6443" max="6443" width="3.7109375" style="524" customWidth="1"/>
    <col min="6444" max="6444" width="11.140625" style="524" bestFit="1" customWidth="1"/>
    <col min="6445" max="6677" width="10.5703125" style="524"/>
    <col min="6678" max="6685" width="0" style="524" hidden="1" customWidth="1"/>
    <col min="6686" max="6688" width="3.7109375" style="524" customWidth="1"/>
    <col min="6689" max="6689" width="12.7109375" style="524" customWidth="1"/>
    <col min="6690" max="6690" width="47.42578125" style="524" customWidth="1"/>
    <col min="6691" max="6694" width="0" style="524" hidden="1" customWidth="1"/>
    <col min="6695" max="6695" width="11.7109375" style="524" customWidth="1"/>
    <col min="6696" max="6696" width="6.42578125" style="524" bestFit="1" customWidth="1"/>
    <col min="6697" max="6697" width="11.7109375" style="524" customWidth="1"/>
    <col min="6698" max="6698" width="0" style="524" hidden="1" customWidth="1"/>
    <col min="6699" max="6699" width="3.7109375" style="524" customWidth="1"/>
    <col min="6700" max="6700" width="11.140625" style="524" bestFit="1" customWidth="1"/>
    <col min="6701" max="6933" width="10.5703125" style="524"/>
    <col min="6934" max="6941" width="0" style="524" hidden="1" customWidth="1"/>
    <col min="6942" max="6944" width="3.7109375" style="524" customWidth="1"/>
    <col min="6945" max="6945" width="12.7109375" style="524" customWidth="1"/>
    <col min="6946" max="6946" width="47.42578125" style="524" customWidth="1"/>
    <col min="6947" max="6950" width="0" style="524" hidden="1" customWidth="1"/>
    <col min="6951" max="6951" width="11.7109375" style="524" customWidth="1"/>
    <col min="6952" max="6952" width="6.42578125" style="524" bestFit="1" customWidth="1"/>
    <col min="6953" max="6953" width="11.7109375" style="524" customWidth="1"/>
    <col min="6954" max="6954" width="0" style="524" hidden="1" customWidth="1"/>
    <col min="6955" max="6955" width="3.7109375" style="524" customWidth="1"/>
    <col min="6956" max="6956" width="11.140625" style="524" bestFit="1" customWidth="1"/>
    <col min="6957" max="7189" width="10.5703125" style="524"/>
    <col min="7190" max="7197" width="0" style="524" hidden="1" customWidth="1"/>
    <col min="7198" max="7200" width="3.7109375" style="524" customWidth="1"/>
    <col min="7201" max="7201" width="12.7109375" style="524" customWidth="1"/>
    <col min="7202" max="7202" width="47.42578125" style="524" customWidth="1"/>
    <col min="7203" max="7206" width="0" style="524" hidden="1" customWidth="1"/>
    <col min="7207" max="7207" width="11.7109375" style="524" customWidth="1"/>
    <col min="7208" max="7208" width="6.42578125" style="524" bestFit="1" customWidth="1"/>
    <col min="7209" max="7209" width="11.7109375" style="524" customWidth="1"/>
    <col min="7210" max="7210" width="0" style="524" hidden="1" customWidth="1"/>
    <col min="7211" max="7211" width="3.7109375" style="524" customWidth="1"/>
    <col min="7212" max="7212" width="11.140625" style="524" bestFit="1" customWidth="1"/>
    <col min="7213" max="7445" width="10.5703125" style="524"/>
    <col min="7446" max="7453" width="0" style="524" hidden="1" customWidth="1"/>
    <col min="7454" max="7456" width="3.7109375" style="524" customWidth="1"/>
    <col min="7457" max="7457" width="12.7109375" style="524" customWidth="1"/>
    <col min="7458" max="7458" width="47.42578125" style="524" customWidth="1"/>
    <col min="7459" max="7462" width="0" style="524" hidden="1" customWidth="1"/>
    <col min="7463" max="7463" width="11.7109375" style="524" customWidth="1"/>
    <col min="7464" max="7464" width="6.42578125" style="524" bestFit="1" customWidth="1"/>
    <col min="7465" max="7465" width="11.7109375" style="524" customWidth="1"/>
    <col min="7466" max="7466" width="0" style="524" hidden="1" customWidth="1"/>
    <col min="7467" max="7467" width="3.7109375" style="524" customWidth="1"/>
    <col min="7468" max="7468" width="11.140625" style="524" bestFit="1" customWidth="1"/>
    <col min="7469" max="7701" width="10.5703125" style="524"/>
    <col min="7702" max="7709" width="0" style="524" hidden="1" customWidth="1"/>
    <col min="7710" max="7712" width="3.7109375" style="524" customWidth="1"/>
    <col min="7713" max="7713" width="12.7109375" style="524" customWidth="1"/>
    <col min="7714" max="7714" width="47.42578125" style="524" customWidth="1"/>
    <col min="7715" max="7718" width="0" style="524" hidden="1" customWidth="1"/>
    <col min="7719" max="7719" width="11.7109375" style="524" customWidth="1"/>
    <col min="7720" max="7720" width="6.42578125" style="524" bestFit="1" customWidth="1"/>
    <col min="7721" max="7721" width="11.7109375" style="524" customWidth="1"/>
    <col min="7722" max="7722" width="0" style="524" hidden="1" customWidth="1"/>
    <col min="7723" max="7723" width="3.7109375" style="524" customWidth="1"/>
    <col min="7724" max="7724" width="11.140625" style="524" bestFit="1" customWidth="1"/>
    <col min="7725" max="7957" width="10.5703125" style="524"/>
    <col min="7958" max="7965" width="0" style="524" hidden="1" customWidth="1"/>
    <col min="7966" max="7968" width="3.7109375" style="524" customWidth="1"/>
    <col min="7969" max="7969" width="12.7109375" style="524" customWidth="1"/>
    <col min="7970" max="7970" width="47.42578125" style="524" customWidth="1"/>
    <col min="7971" max="7974" width="0" style="524" hidden="1" customWidth="1"/>
    <col min="7975" max="7975" width="11.7109375" style="524" customWidth="1"/>
    <col min="7976" max="7976" width="6.42578125" style="524" bestFit="1" customWidth="1"/>
    <col min="7977" max="7977" width="11.7109375" style="524" customWidth="1"/>
    <col min="7978" max="7978" width="0" style="524" hidden="1" customWidth="1"/>
    <col min="7979" max="7979" width="3.7109375" style="524" customWidth="1"/>
    <col min="7980" max="7980" width="11.140625" style="524" bestFit="1" customWidth="1"/>
    <col min="7981" max="8213" width="10.5703125" style="524"/>
    <col min="8214" max="8221" width="0" style="524" hidden="1" customWidth="1"/>
    <col min="8222" max="8224" width="3.7109375" style="524" customWidth="1"/>
    <col min="8225" max="8225" width="12.7109375" style="524" customWidth="1"/>
    <col min="8226" max="8226" width="47.42578125" style="524" customWidth="1"/>
    <col min="8227" max="8230" width="0" style="524" hidden="1" customWidth="1"/>
    <col min="8231" max="8231" width="11.7109375" style="524" customWidth="1"/>
    <col min="8232" max="8232" width="6.42578125" style="524" bestFit="1" customWidth="1"/>
    <col min="8233" max="8233" width="11.7109375" style="524" customWidth="1"/>
    <col min="8234" max="8234" width="0" style="524" hidden="1" customWidth="1"/>
    <col min="8235" max="8235" width="3.7109375" style="524" customWidth="1"/>
    <col min="8236" max="8236" width="11.140625" style="524" bestFit="1" customWidth="1"/>
    <col min="8237" max="8469" width="10.5703125" style="524"/>
    <col min="8470" max="8477" width="0" style="524" hidden="1" customWidth="1"/>
    <col min="8478" max="8480" width="3.7109375" style="524" customWidth="1"/>
    <col min="8481" max="8481" width="12.7109375" style="524" customWidth="1"/>
    <col min="8482" max="8482" width="47.42578125" style="524" customWidth="1"/>
    <col min="8483" max="8486" width="0" style="524" hidden="1" customWidth="1"/>
    <col min="8487" max="8487" width="11.7109375" style="524" customWidth="1"/>
    <col min="8488" max="8488" width="6.42578125" style="524" bestFit="1" customWidth="1"/>
    <col min="8489" max="8489" width="11.7109375" style="524" customWidth="1"/>
    <col min="8490" max="8490" width="0" style="524" hidden="1" customWidth="1"/>
    <col min="8491" max="8491" width="3.7109375" style="524" customWidth="1"/>
    <col min="8492" max="8492" width="11.140625" style="524" bestFit="1" customWidth="1"/>
    <col min="8493" max="8725" width="10.5703125" style="524"/>
    <col min="8726" max="8733" width="0" style="524" hidden="1" customWidth="1"/>
    <col min="8734" max="8736" width="3.7109375" style="524" customWidth="1"/>
    <col min="8737" max="8737" width="12.7109375" style="524" customWidth="1"/>
    <col min="8738" max="8738" width="47.42578125" style="524" customWidth="1"/>
    <col min="8739" max="8742" width="0" style="524" hidden="1" customWidth="1"/>
    <col min="8743" max="8743" width="11.7109375" style="524" customWidth="1"/>
    <col min="8744" max="8744" width="6.42578125" style="524" bestFit="1" customWidth="1"/>
    <col min="8745" max="8745" width="11.7109375" style="524" customWidth="1"/>
    <col min="8746" max="8746" width="0" style="524" hidden="1" customWidth="1"/>
    <col min="8747" max="8747" width="3.7109375" style="524" customWidth="1"/>
    <col min="8748" max="8748" width="11.140625" style="524" bestFit="1" customWidth="1"/>
    <col min="8749" max="8981" width="10.5703125" style="524"/>
    <col min="8982" max="8989" width="0" style="524" hidden="1" customWidth="1"/>
    <col min="8990" max="8992" width="3.7109375" style="524" customWidth="1"/>
    <col min="8993" max="8993" width="12.7109375" style="524" customWidth="1"/>
    <col min="8994" max="8994" width="47.42578125" style="524" customWidth="1"/>
    <col min="8995" max="8998" width="0" style="524" hidden="1" customWidth="1"/>
    <col min="8999" max="8999" width="11.7109375" style="524" customWidth="1"/>
    <col min="9000" max="9000" width="6.42578125" style="524" bestFit="1" customWidth="1"/>
    <col min="9001" max="9001" width="11.7109375" style="524" customWidth="1"/>
    <col min="9002" max="9002" width="0" style="524" hidden="1" customWidth="1"/>
    <col min="9003" max="9003" width="3.7109375" style="524" customWidth="1"/>
    <col min="9004" max="9004" width="11.140625" style="524" bestFit="1" customWidth="1"/>
    <col min="9005" max="9237" width="10.5703125" style="524"/>
    <col min="9238" max="9245" width="0" style="524" hidden="1" customWidth="1"/>
    <col min="9246" max="9248" width="3.7109375" style="524" customWidth="1"/>
    <col min="9249" max="9249" width="12.7109375" style="524" customWidth="1"/>
    <col min="9250" max="9250" width="47.42578125" style="524" customWidth="1"/>
    <col min="9251" max="9254" width="0" style="524" hidden="1" customWidth="1"/>
    <col min="9255" max="9255" width="11.7109375" style="524" customWidth="1"/>
    <col min="9256" max="9256" width="6.42578125" style="524" bestFit="1" customWidth="1"/>
    <col min="9257" max="9257" width="11.7109375" style="524" customWidth="1"/>
    <col min="9258" max="9258" width="0" style="524" hidden="1" customWidth="1"/>
    <col min="9259" max="9259" width="3.7109375" style="524" customWidth="1"/>
    <col min="9260" max="9260" width="11.140625" style="524" bestFit="1" customWidth="1"/>
    <col min="9261" max="9493" width="10.5703125" style="524"/>
    <col min="9494" max="9501" width="0" style="524" hidden="1" customWidth="1"/>
    <col min="9502" max="9504" width="3.7109375" style="524" customWidth="1"/>
    <col min="9505" max="9505" width="12.7109375" style="524" customWidth="1"/>
    <col min="9506" max="9506" width="47.42578125" style="524" customWidth="1"/>
    <col min="9507" max="9510" width="0" style="524" hidden="1" customWidth="1"/>
    <col min="9511" max="9511" width="11.7109375" style="524" customWidth="1"/>
    <col min="9512" max="9512" width="6.42578125" style="524" bestFit="1" customWidth="1"/>
    <col min="9513" max="9513" width="11.7109375" style="524" customWidth="1"/>
    <col min="9514" max="9514" width="0" style="524" hidden="1" customWidth="1"/>
    <col min="9515" max="9515" width="3.7109375" style="524" customWidth="1"/>
    <col min="9516" max="9516" width="11.140625" style="524" bestFit="1" customWidth="1"/>
    <col min="9517" max="9749" width="10.5703125" style="524"/>
    <col min="9750" max="9757" width="0" style="524" hidden="1" customWidth="1"/>
    <col min="9758" max="9760" width="3.7109375" style="524" customWidth="1"/>
    <col min="9761" max="9761" width="12.7109375" style="524" customWidth="1"/>
    <col min="9762" max="9762" width="47.42578125" style="524" customWidth="1"/>
    <col min="9763" max="9766" width="0" style="524" hidden="1" customWidth="1"/>
    <col min="9767" max="9767" width="11.7109375" style="524" customWidth="1"/>
    <col min="9768" max="9768" width="6.42578125" style="524" bestFit="1" customWidth="1"/>
    <col min="9769" max="9769" width="11.7109375" style="524" customWidth="1"/>
    <col min="9770" max="9770" width="0" style="524" hidden="1" customWidth="1"/>
    <col min="9771" max="9771" width="3.7109375" style="524" customWidth="1"/>
    <col min="9772" max="9772" width="11.140625" style="524" bestFit="1" customWidth="1"/>
    <col min="9773" max="10005" width="10.5703125" style="524"/>
    <col min="10006" max="10013" width="0" style="524" hidden="1" customWidth="1"/>
    <col min="10014" max="10016" width="3.7109375" style="524" customWidth="1"/>
    <col min="10017" max="10017" width="12.7109375" style="524" customWidth="1"/>
    <col min="10018" max="10018" width="47.42578125" style="524" customWidth="1"/>
    <col min="10019" max="10022" width="0" style="524" hidden="1" customWidth="1"/>
    <col min="10023" max="10023" width="11.7109375" style="524" customWidth="1"/>
    <col min="10024" max="10024" width="6.42578125" style="524" bestFit="1" customWidth="1"/>
    <col min="10025" max="10025" width="11.7109375" style="524" customWidth="1"/>
    <col min="10026" max="10026" width="0" style="524" hidden="1" customWidth="1"/>
    <col min="10027" max="10027" width="3.7109375" style="524" customWidth="1"/>
    <col min="10028" max="10028" width="11.140625" style="524" bestFit="1" customWidth="1"/>
    <col min="10029" max="10261" width="10.5703125" style="524"/>
    <col min="10262" max="10269" width="0" style="524" hidden="1" customWidth="1"/>
    <col min="10270" max="10272" width="3.7109375" style="524" customWidth="1"/>
    <col min="10273" max="10273" width="12.7109375" style="524" customWidth="1"/>
    <col min="10274" max="10274" width="47.42578125" style="524" customWidth="1"/>
    <col min="10275" max="10278" width="0" style="524" hidden="1" customWidth="1"/>
    <col min="10279" max="10279" width="11.7109375" style="524" customWidth="1"/>
    <col min="10280" max="10280" width="6.42578125" style="524" bestFit="1" customWidth="1"/>
    <col min="10281" max="10281" width="11.7109375" style="524" customWidth="1"/>
    <col min="10282" max="10282" width="0" style="524" hidden="1" customWidth="1"/>
    <col min="10283" max="10283" width="3.7109375" style="524" customWidth="1"/>
    <col min="10284" max="10284" width="11.140625" style="524" bestFit="1" customWidth="1"/>
    <col min="10285" max="10517" width="10.5703125" style="524"/>
    <col min="10518" max="10525" width="0" style="524" hidden="1" customWidth="1"/>
    <col min="10526" max="10528" width="3.7109375" style="524" customWidth="1"/>
    <col min="10529" max="10529" width="12.7109375" style="524" customWidth="1"/>
    <col min="10530" max="10530" width="47.42578125" style="524" customWidth="1"/>
    <col min="10531" max="10534" width="0" style="524" hidden="1" customWidth="1"/>
    <col min="10535" max="10535" width="11.7109375" style="524" customWidth="1"/>
    <col min="10536" max="10536" width="6.42578125" style="524" bestFit="1" customWidth="1"/>
    <col min="10537" max="10537" width="11.7109375" style="524" customWidth="1"/>
    <col min="10538" max="10538" width="0" style="524" hidden="1" customWidth="1"/>
    <col min="10539" max="10539" width="3.7109375" style="524" customWidth="1"/>
    <col min="10540" max="10540" width="11.140625" style="524" bestFit="1" customWidth="1"/>
    <col min="10541" max="10773" width="10.5703125" style="524"/>
    <col min="10774" max="10781" width="0" style="524" hidden="1" customWidth="1"/>
    <col min="10782" max="10784" width="3.7109375" style="524" customWidth="1"/>
    <col min="10785" max="10785" width="12.7109375" style="524" customWidth="1"/>
    <col min="10786" max="10786" width="47.42578125" style="524" customWidth="1"/>
    <col min="10787" max="10790" width="0" style="524" hidden="1" customWidth="1"/>
    <col min="10791" max="10791" width="11.7109375" style="524" customWidth="1"/>
    <col min="10792" max="10792" width="6.42578125" style="524" bestFit="1" customWidth="1"/>
    <col min="10793" max="10793" width="11.7109375" style="524" customWidth="1"/>
    <col min="10794" max="10794" width="0" style="524" hidden="1" customWidth="1"/>
    <col min="10795" max="10795" width="3.7109375" style="524" customWidth="1"/>
    <col min="10796" max="10796" width="11.140625" style="524" bestFit="1" customWidth="1"/>
    <col min="10797" max="11029" width="10.5703125" style="524"/>
    <col min="11030" max="11037" width="0" style="524" hidden="1" customWidth="1"/>
    <col min="11038" max="11040" width="3.7109375" style="524" customWidth="1"/>
    <col min="11041" max="11041" width="12.7109375" style="524" customWidth="1"/>
    <col min="11042" max="11042" width="47.42578125" style="524" customWidth="1"/>
    <col min="11043" max="11046" width="0" style="524" hidden="1" customWidth="1"/>
    <col min="11047" max="11047" width="11.7109375" style="524" customWidth="1"/>
    <col min="11048" max="11048" width="6.42578125" style="524" bestFit="1" customWidth="1"/>
    <col min="11049" max="11049" width="11.7109375" style="524" customWidth="1"/>
    <col min="11050" max="11050" width="0" style="524" hidden="1" customWidth="1"/>
    <col min="11051" max="11051" width="3.7109375" style="524" customWidth="1"/>
    <col min="11052" max="11052" width="11.140625" style="524" bestFit="1" customWidth="1"/>
    <col min="11053" max="11285" width="10.5703125" style="524"/>
    <col min="11286" max="11293" width="0" style="524" hidden="1" customWidth="1"/>
    <col min="11294" max="11296" width="3.7109375" style="524" customWidth="1"/>
    <col min="11297" max="11297" width="12.7109375" style="524" customWidth="1"/>
    <col min="11298" max="11298" width="47.42578125" style="524" customWidth="1"/>
    <col min="11299" max="11302" width="0" style="524" hidden="1" customWidth="1"/>
    <col min="11303" max="11303" width="11.7109375" style="524" customWidth="1"/>
    <col min="11304" max="11304" width="6.42578125" style="524" bestFit="1" customWidth="1"/>
    <col min="11305" max="11305" width="11.7109375" style="524" customWidth="1"/>
    <col min="11306" max="11306" width="0" style="524" hidden="1" customWidth="1"/>
    <col min="11307" max="11307" width="3.7109375" style="524" customWidth="1"/>
    <col min="11308" max="11308" width="11.140625" style="524" bestFit="1" customWidth="1"/>
    <col min="11309" max="11541" width="10.5703125" style="524"/>
    <col min="11542" max="11549" width="0" style="524" hidden="1" customWidth="1"/>
    <col min="11550" max="11552" width="3.7109375" style="524" customWidth="1"/>
    <col min="11553" max="11553" width="12.7109375" style="524" customWidth="1"/>
    <col min="11554" max="11554" width="47.42578125" style="524" customWidth="1"/>
    <col min="11555" max="11558" width="0" style="524" hidden="1" customWidth="1"/>
    <col min="11559" max="11559" width="11.7109375" style="524" customWidth="1"/>
    <col min="11560" max="11560" width="6.42578125" style="524" bestFit="1" customWidth="1"/>
    <col min="11561" max="11561" width="11.7109375" style="524" customWidth="1"/>
    <col min="11562" max="11562" width="0" style="524" hidden="1" customWidth="1"/>
    <col min="11563" max="11563" width="3.7109375" style="524" customWidth="1"/>
    <col min="11564" max="11564" width="11.140625" style="524" bestFit="1" customWidth="1"/>
    <col min="11565" max="11797" width="10.5703125" style="524"/>
    <col min="11798" max="11805" width="0" style="524" hidden="1" customWidth="1"/>
    <col min="11806" max="11808" width="3.7109375" style="524" customWidth="1"/>
    <col min="11809" max="11809" width="12.7109375" style="524" customWidth="1"/>
    <col min="11810" max="11810" width="47.42578125" style="524" customWidth="1"/>
    <col min="11811" max="11814" width="0" style="524" hidden="1" customWidth="1"/>
    <col min="11815" max="11815" width="11.7109375" style="524" customWidth="1"/>
    <col min="11816" max="11816" width="6.42578125" style="524" bestFit="1" customWidth="1"/>
    <col min="11817" max="11817" width="11.7109375" style="524" customWidth="1"/>
    <col min="11818" max="11818" width="0" style="524" hidden="1" customWidth="1"/>
    <col min="11819" max="11819" width="3.7109375" style="524" customWidth="1"/>
    <col min="11820" max="11820" width="11.140625" style="524" bestFit="1" customWidth="1"/>
    <col min="11821" max="12053" width="10.5703125" style="524"/>
    <col min="12054" max="12061" width="0" style="524" hidden="1" customWidth="1"/>
    <col min="12062" max="12064" width="3.7109375" style="524" customWidth="1"/>
    <col min="12065" max="12065" width="12.7109375" style="524" customWidth="1"/>
    <col min="12066" max="12066" width="47.42578125" style="524" customWidth="1"/>
    <col min="12067" max="12070" width="0" style="524" hidden="1" customWidth="1"/>
    <col min="12071" max="12071" width="11.7109375" style="524" customWidth="1"/>
    <col min="12072" max="12072" width="6.42578125" style="524" bestFit="1" customWidth="1"/>
    <col min="12073" max="12073" width="11.7109375" style="524" customWidth="1"/>
    <col min="12074" max="12074" width="0" style="524" hidden="1" customWidth="1"/>
    <col min="12075" max="12075" width="3.7109375" style="524" customWidth="1"/>
    <col min="12076" max="12076" width="11.140625" style="524" bestFit="1" customWidth="1"/>
    <col min="12077" max="12309" width="10.5703125" style="524"/>
    <col min="12310" max="12317" width="0" style="524" hidden="1" customWidth="1"/>
    <col min="12318" max="12320" width="3.7109375" style="524" customWidth="1"/>
    <col min="12321" max="12321" width="12.7109375" style="524" customWidth="1"/>
    <col min="12322" max="12322" width="47.42578125" style="524" customWidth="1"/>
    <col min="12323" max="12326" width="0" style="524" hidden="1" customWidth="1"/>
    <col min="12327" max="12327" width="11.7109375" style="524" customWidth="1"/>
    <col min="12328" max="12328" width="6.42578125" style="524" bestFit="1" customWidth="1"/>
    <col min="12329" max="12329" width="11.7109375" style="524" customWidth="1"/>
    <col min="12330" max="12330" width="0" style="524" hidden="1" customWidth="1"/>
    <col min="12331" max="12331" width="3.7109375" style="524" customWidth="1"/>
    <col min="12332" max="12332" width="11.140625" style="524" bestFit="1" customWidth="1"/>
    <col min="12333" max="12565" width="10.5703125" style="524"/>
    <col min="12566" max="12573" width="0" style="524" hidden="1" customWidth="1"/>
    <col min="12574" max="12576" width="3.7109375" style="524" customWidth="1"/>
    <col min="12577" max="12577" width="12.7109375" style="524" customWidth="1"/>
    <col min="12578" max="12578" width="47.42578125" style="524" customWidth="1"/>
    <col min="12579" max="12582" width="0" style="524" hidden="1" customWidth="1"/>
    <col min="12583" max="12583" width="11.7109375" style="524" customWidth="1"/>
    <col min="12584" max="12584" width="6.42578125" style="524" bestFit="1" customWidth="1"/>
    <col min="12585" max="12585" width="11.7109375" style="524" customWidth="1"/>
    <col min="12586" max="12586" width="0" style="524" hidden="1" customWidth="1"/>
    <col min="12587" max="12587" width="3.7109375" style="524" customWidth="1"/>
    <col min="12588" max="12588" width="11.140625" style="524" bestFit="1" customWidth="1"/>
    <col min="12589" max="12821" width="10.5703125" style="524"/>
    <col min="12822" max="12829" width="0" style="524" hidden="1" customWidth="1"/>
    <col min="12830" max="12832" width="3.7109375" style="524" customWidth="1"/>
    <col min="12833" max="12833" width="12.7109375" style="524" customWidth="1"/>
    <col min="12834" max="12834" width="47.42578125" style="524" customWidth="1"/>
    <col min="12835" max="12838" width="0" style="524" hidden="1" customWidth="1"/>
    <col min="12839" max="12839" width="11.7109375" style="524" customWidth="1"/>
    <col min="12840" max="12840" width="6.42578125" style="524" bestFit="1" customWidth="1"/>
    <col min="12841" max="12841" width="11.7109375" style="524" customWidth="1"/>
    <col min="12842" max="12842" width="0" style="524" hidden="1" customWidth="1"/>
    <col min="12843" max="12843" width="3.7109375" style="524" customWidth="1"/>
    <col min="12844" max="12844" width="11.140625" style="524" bestFit="1" customWidth="1"/>
    <col min="12845" max="13077" width="10.5703125" style="524"/>
    <col min="13078" max="13085" width="0" style="524" hidden="1" customWidth="1"/>
    <col min="13086" max="13088" width="3.7109375" style="524" customWidth="1"/>
    <col min="13089" max="13089" width="12.7109375" style="524" customWidth="1"/>
    <col min="13090" max="13090" width="47.42578125" style="524" customWidth="1"/>
    <col min="13091" max="13094" width="0" style="524" hidden="1" customWidth="1"/>
    <col min="13095" max="13095" width="11.7109375" style="524" customWidth="1"/>
    <col min="13096" max="13096" width="6.42578125" style="524" bestFit="1" customWidth="1"/>
    <col min="13097" max="13097" width="11.7109375" style="524" customWidth="1"/>
    <col min="13098" max="13098" width="0" style="524" hidden="1" customWidth="1"/>
    <col min="13099" max="13099" width="3.7109375" style="524" customWidth="1"/>
    <col min="13100" max="13100" width="11.140625" style="524" bestFit="1" customWidth="1"/>
    <col min="13101" max="13333" width="10.5703125" style="524"/>
    <col min="13334" max="13341" width="0" style="524" hidden="1" customWidth="1"/>
    <col min="13342" max="13344" width="3.7109375" style="524" customWidth="1"/>
    <col min="13345" max="13345" width="12.7109375" style="524" customWidth="1"/>
    <col min="13346" max="13346" width="47.42578125" style="524" customWidth="1"/>
    <col min="13347" max="13350" width="0" style="524" hidden="1" customWidth="1"/>
    <col min="13351" max="13351" width="11.7109375" style="524" customWidth="1"/>
    <col min="13352" max="13352" width="6.42578125" style="524" bestFit="1" customWidth="1"/>
    <col min="13353" max="13353" width="11.7109375" style="524" customWidth="1"/>
    <col min="13354" max="13354" width="0" style="524" hidden="1" customWidth="1"/>
    <col min="13355" max="13355" width="3.7109375" style="524" customWidth="1"/>
    <col min="13356" max="13356" width="11.140625" style="524" bestFit="1" customWidth="1"/>
    <col min="13357" max="13589" width="10.5703125" style="524"/>
    <col min="13590" max="13597" width="0" style="524" hidden="1" customWidth="1"/>
    <col min="13598" max="13600" width="3.7109375" style="524" customWidth="1"/>
    <col min="13601" max="13601" width="12.7109375" style="524" customWidth="1"/>
    <col min="13602" max="13602" width="47.42578125" style="524" customWidth="1"/>
    <col min="13603" max="13606" width="0" style="524" hidden="1" customWidth="1"/>
    <col min="13607" max="13607" width="11.7109375" style="524" customWidth="1"/>
    <col min="13608" max="13608" width="6.42578125" style="524" bestFit="1" customWidth="1"/>
    <col min="13609" max="13609" width="11.7109375" style="524" customWidth="1"/>
    <col min="13610" max="13610" width="0" style="524" hidden="1" customWidth="1"/>
    <col min="13611" max="13611" width="3.7109375" style="524" customWidth="1"/>
    <col min="13612" max="13612" width="11.140625" style="524" bestFit="1" customWidth="1"/>
    <col min="13613" max="13845" width="10.5703125" style="524"/>
    <col min="13846" max="13853" width="0" style="524" hidden="1" customWidth="1"/>
    <col min="13854" max="13856" width="3.7109375" style="524" customWidth="1"/>
    <col min="13857" max="13857" width="12.7109375" style="524" customWidth="1"/>
    <col min="13858" max="13858" width="47.42578125" style="524" customWidth="1"/>
    <col min="13859" max="13862" width="0" style="524" hidden="1" customWidth="1"/>
    <col min="13863" max="13863" width="11.7109375" style="524" customWidth="1"/>
    <col min="13864" max="13864" width="6.42578125" style="524" bestFit="1" customWidth="1"/>
    <col min="13865" max="13865" width="11.7109375" style="524" customWidth="1"/>
    <col min="13866" max="13866" width="0" style="524" hidden="1" customWidth="1"/>
    <col min="13867" max="13867" width="3.7109375" style="524" customWidth="1"/>
    <col min="13868" max="13868" width="11.140625" style="524" bestFit="1" customWidth="1"/>
    <col min="13869" max="14101" width="10.5703125" style="524"/>
    <col min="14102" max="14109" width="0" style="524" hidden="1" customWidth="1"/>
    <col min="14110" max="14112" width="3.7109375" style="524" customWidth="1"/>
    <col min="14113" max="14113" width="12.7109375" style="524" customWidth="1"/>
    <col min="14114" max="14114" width="47.42578125" style="524" customWidth="1"/>
    <col min="14115" max="14118" width="0" style="524" hidden="1" customWidth="1"/>
    <col min="14119" max="14119" width="11.7109375" style="524" customWidth="1"/>
    <col min="14120" max="14120" width="6.42578125" style="524" bestFit="1" customWidth="1"/>
    <col min="14121" max="14121" width="11.7109375" style="524" customWidth="1"/>
    <col min="14122" max="14122" width="0" style="524" hidden="1" customWidth="1"/>
    <col min="14123" max="14123" width="3.7109375" style="524" customWidth="1"/>
    <col min="14124" max="14124" width="11.140625" style="524" bestFit="1" customWidth="1"/>
    <col min="14125" max="14357" width="10.5703125" style="524"/>
    <col min="14358" max="14365" width="0" style="524" hidden="1" customWidth="1"/>
    <col min="14366" max="14368" width="3.7109375" style="524" customWidth="1"/>
    <col min="14369" max="14369" width="12.7109375" style="524" customWidth="1"/>
    <col min="14370" max="14370" width="47.42578125" style="524" customWidth="1"/>
    <col min="14371" max="14374" width="0" style="524" hidden="1" customWidth="1"/>
    <col min="14375" max="14375" width="11.7109375" style="524" customWidth="1"/>
    <col min="14376" max="14376" width="6.42578125" style="524" bestFit="1" customWidth="1"/>
    <col min="14377" max="14377" width="11.7109375" style="524" customWidth="1"/>
    <col min="14378" max="14378" width="0" style="524" hidden="1" customWidth="1"/>
    <col min="14379" max="14379" width="3.7109375" style="524" customWidth="1"/>
    <col min="14380" max="14380" width="11.140625" style="524" bestFit="1" customWidth="1"/>
    <col min="14381" max="14613" width="10.5703125" style="524"/>
    <col min="14614" max="14621" width="0" style="524" hidden="1" customWidth="1"/>
    <col min="14622" max="14624" width="3.7109375" style="524" customWidth="1"/>
    <col min="14625" max="14625" width="12.7109375" style="524" customWidth="1"/>
    <col min="14626" max="14626" width="47.42578125" style="524" customWidth="1"/>
    <col min="14627" max="14630" width="0" style="524" hidden="1" customWidth="1"/>
    <col min="14631" max="14631" width="11.7109375" style="524" customWidth="1"/>
    <col min="14632" max="14632" width="6.42578125" style="524" bestFit="1" customWidth="1"/>
    <col min="14633" max="14633" width="11.7109375" style="524" customWidth="1"/>
    <col min="14634" max="14634" width="0" style="524" hidden="1" customWidth="1"/>
    <col min="14635" max="14635" width="3.7109375" style="524" customWidth="1"/>
    <col min="14636" max="14636" width="11.140625" style="524" bestFit="1" customWidth="1"/>
    <col min="14637" max="14869" width="10.5703125" style="524"/>
    <col min="14870" max="14877" width="0" style="524" hidden="1" customWidth="1"/>
    <col min="14878" max="14880" width="3.7109375" style="524" customWidth="1"/>
    <col min="14881" max="14881" width="12.7109375" style="524" customWidth="1"/>
    <col min="14882" max="14882" width="47.42578125" style="524" customWidth="1"/>
    <col min="14883" max="14886" width="0" style="524" hidden="1" customWidth="1"/>
    <col min="14887" max="14887" width="11.7109375" style="524" customWidth="1"/>
    <col min="14888" max="14888" width="6.42578125" style="524" bestFit="1" customWidth="1"/>
    <col min="14889" max="14889" width="11.7109375" style="524" customWidth="1"/>
    <col min="14890" max="14890" width="0" style="524" hidden="1" customWidth="1"/>
    <col min="14891" max="14891" width="3.7109375" style="524" customWidth="1"/>
    <col min="14892" max="14892" width="11.140625" style="524" bestFit="1" customWidth="1"/>
    <col min="14893" max="15125" width="10.5703125" style="524"/>
    <col min="15126" max="15133" width="0" style="524" hidden="1" customWidth="1"/>
    <col min="15134" max="15136" width="3.7109375" style="524" customWidth="1"/>
    <col min="15137" max="15137" width="12.7109375" style="524" customWidth="1"/>
    <col min="15138" max="15138" width="47.42578125" style="524" customWidth="1"/>
    <col min="15139" max="15142" width="0" style="524" hidden="1" customWidth="1"/>
    <col min="15143" max="15143" width="11.7109375" style="524" customWidth="1"/>
    <col min="15144" max="15144" width="6.42578125" style="524" bestFit="1" customWidth="1"/>
    <col min="15145" max="15145" width="11.7109375" style="524" customWidth="1"/>
    <col min="15146" max="15146" width="0" style="524" hidden="1" customWidth="1"/>
    <col min="15147" max="15147" width="3.7109375" style="524" customWidth="1"/>
    <col min="15148" max="15148" width="11.140625" style="524" bestFit="1" customWidth="1"/>
    <col min="15149" max="15381" width="10.5703125" style="524"/>
    <col min="15382" max="15389" width="0" style="524" hidden="1" customWidth="1"/>
    <col min="15390" max="15392" width="3.7109375" style="524" customWidth="1"/>
    <col min="15393" max="15393" width="12.7109375" style="524" customWidth="1"/>
    <col min="15394" max="15394" width="47.42578125" style="524" customWidth="1"/>
    <col min="15395" max="15398" width="0" style="524" hidden="1" customWidth="1"/>
    <col min="15399" max="15399" width="11.7109375" style="524" customWidth="1"/>
    <col min="15400" max="15400" width="6.42578125" style="524" bestFit="1" customWidth="1"/>
    <col min="15401" max="15401" width="11.7109375" style="524" customWidth="1"/>
    <col min="15402" max="15402" width="0" style="524" hidden="1" customWidth="1"/>
    <col min="15403" max="15403" width="3.7109375" style="524" customWidth="1"/>
    <col min="15404" max="15404" width="11.140625" style="524" bestFit="1" customWidth="1"/>
    <col min="15405" max="15637" width="10.5703125" style="524"/>
    <col min="15638" max="15645" width="0" style="524" hidden="1" customWidth="1"/>
    <col min="15646" max="15648" width="3.7109375" style="524" customWidth="1"/>
    <col min="15649" max="15649" width="12.7109375" style="524" customWidth="1"/>
    <col min="15650" max="15650" width="47.42578125" style="524" customWidth="1"/>
    <col min="15651" max="15654" width="0" style="524" hidden="1" customWidth="1"/>
    <col min="15655" max="15655" width="11.7109375" style="524" customWidth="1"/>
    <col min="15656" max="15656" width="6.42578125" style="524" bestFit="1" customWidth="1"/>
    <col min="15657" max="15657" width="11.7109375" style="524" customWidth="1"/>
    <col min="15658" max="15658" width="0" style="524" hidden="1" customWidth="1"/>
    <col min="15659" max="15659" width="3.7109375" style="524" customWidth="1"/>
    <col min="15660" max="15660" width="11.140625" style="524" bestFit="1" customWidth="1"/>
    <col min="15661" max="15893" width="10.5703125" style="524"/>
    <col min="15894" max="15901" width="0" style="524" hidden="1" customWidth="1"/>
    <col min="15902" max="15904" width="3.7109375" style="524" customWidth="1"/>
    <col min="15905" max="15905" width="12.7109375" style="524" customWidth="1"/>
    <col min="15906" max="15906" width="47.42578125" style="524" customWidth="1"/>
    <col min="15907" max="15910" width="0" style="524" hidden="1" customWidth="1"/>
    <col min="15911" max="15911" width="11.7109375" style="524" customWidth="1"/>
    <col min="15912" max="15912" width="6.42578125" style="524" bestFit="1" customWidth="1"/>
    <col min="15913" max="15913" width="11.7109375" style="524" customWidth="1"/>
    <col min="15914" max="15914" width="0" style="524" hidden="1" customWidth="1"/>
    <col min="15915" max="15915" width="3.7109375" style="524" customWidth="1"/>
    <col min="15916" max="15916" width="11.140625" style="524" bestFit="1" customWidth="1"/>
    <col min="15917" max="16149" width="10.5703125" style="524"/>
    <col min="16150" max="16157" width="0" style="524" hidden="1" customWidth="1"/>
    <col min="16158" max="16160" width="3.7109375" style="524" customWidth="1"/>
    <col min="16161" max="16161" width="12.7109375" style="524" customWidth="1"/>
    <col min="16162" max="16162" width="47.42578125" style="524" customWidth="1"/>
    <col min="16163" max="16166" width="0" style="524" hidden="1" customWidth="1"/>
    <col min="16167" max="16167" width="11.7109375" style="524" customWidth="1"/>
    <col min="16168" max="16168" width="6.42578125" style="524" bestFit="1" customWidth="1"/>
    <col min="16169" max="16169" width="11.7109375" style="524" customWidth="1"/>
    <col min="16170" max="16170" width="0" style="524" hidden="1" customWidth="1"/>
    <col min="16171" max="16171" width="3.7109375" style="524" customWidth="1"/>
    <col min="16172" max="16172" width="11.140625" style="524" bestFit="1" customWidth="1"/>
    <col min="16173" max="16384" width="10.5703125" style="524"/>
  </cols>
  <sheetData>
    <row r="1" spans="1:56" ht="14.25" hidden="1" customHeight="1"/>
    <row r="2" spans="1:56" ht="14.25" hidden="1" customHeight="1"/>
    <row r="3" spans="1:56" ht="14.25" hidden="1" customHeight="1"/>
    <row r="4" spans="1:56" ht="3" customHeight="1">
      <c r="J4" s="530"/>
      <c r="K4" s="530"/>
      <c r="L4" s="525"/>
      <c r="M4" s="525"/>
      <c r="N4" s="525"/>
      <c r="O4" s="533"/>
      <c r="P4" s="533"/>
      <c r="Q4" s="533"/>
      <c r="R4" s="533"/>
      <c r="S4" s="533"/>
      <c r="T4" s="533"/>
      <c r="U4" s="525"/>
      <c r="V4" s="999"/>
      <c r="W4" s="999"/>
      <c r="X4" s="999"/>
      <c r="Y4" s="999"/>
      <c r="Z4" s="999"/>
      <c r="AA4" s="999"/>
      <c r="AB4" s="992"/>
      <c r="AC4" s="999"/>
      <c r="AD4" s="999"/>
      <c r="AE4" s="999"/>
      <c r="AF4" s="999"/>
      <c r="AG4" s="999"/>
      <c r="AH4" s="999"/>
      <c r="AI4" s="992"/>
      <c r="AJ4" s="999"/>
      <c r="AK4" s="999"/>
      <c r="AL4" s="999"/>
      <c r="AM4" s="999"/>
      <c r="AN4" s="999"/>
      <c r="AO4" s="999"/>
      <c r="AP4" s="992"/>
    </row>
    <row r="5" spans="1:56" ht="22.5" customHeight="1">
      <c r="J5" s="530"/>
      <c r="K5" s="530"/>
      <c r="L5" s="1220" t="s">
        <v>658</v>
      </c>
      <c r="M5" s="1220"/>
      <c r="N5" s="1220"/>
      <c r="O5" s="1220"/>
      <c r="P5" s="1220"/>
      <c r="Q5" s="1220"/>
      <c r="R5" s="1220"/>
      <c r="S5" s="1220"/>
      <c r="T5" s="1220"/>
      <c r="U5" s="580"/>
      <c r="V5" s="580"/>
      <c r="W5" s="580"/>
      <c r="X5" s="580"/>
      <c r="Y5" s="580"/>
      <c r="Z5" s="580"/>
      <c r="AA5" s="580"/>
      <c r="AB5" s="580"/>
      <c r="AC5" s="580"/>
      <c r="AD5" s="580"/>
      <c r="AE5" s="580"/>
      <c r="AF5" s="580"/>
      <c r="AG5" s="580"/>
      <c r="AH5" s="580"/>
      <c r="AI5" s="580"/>
      <c r="AJ5" s="580"/>
      <c r="AK5" s="580"/>
      <c r="AL5" s="580"/>
      <c r="AM5" s="580"/>
      <c r="AN5" s="580"/>
      <c r="AO5" s="580"/>
      <c r="AP5" s="580"/>
    </row>
    <row r="6" spans="1:56" ht="3" customHeight="1">
      <c r="J6" s="530"/>
      <c r="K6" s="530"/>
      <c r="L6" s="525"/>
      <c r="M6" s="525"/>
      <c r="N6" s="525"/>
      <c r="O6" s="529"/>
      <c r="P6" s="529"/>
      <c r="Q6" s="529"/>
      <c r="R6" s="529"/>
      <c r="S6" s="529"/>
      <c r="T6" s="529"/>
      <c r="U6" s="525"/>
      <c r="V6" s="756"/>
      <c r="W6" s="756"/>
      <c r="X6" s="756"/>
      <c r="Y6" s="756"/>
      <c r="Z6" s="756"/>
      <c r="AA6" s="756"/>
      <c r="AB6" s="992"/>
      <c r="AC6" s="756"/>
      <c r="AD6" s="756"/>
      <c r="AE6" s="756"/>
      <c r="AF6" s="756"/>
      <c r="AG6" s="756"/>
      <c r="AH6" s="756"/>
      <c r="AI6" s="992"/>
      <c r="AJ6" s="756"/>
      <c r="AK6" s="756"/>
      <c r="AL6" s="756"/>
      <c r="AM6" s="756"/>
      <c r="AN6" s="756"/>
      <c r="AO6" s="756"/>
      <c r="AP6" s="992"/>
    </row>
    <row r="7" spans="1:56" s="571" customFormat="1" ht="22.5">
      <c r="A7" s="591"/>
      <c r="B7" s="591"/>
      <c r="C7" s="591"/>
      <c r="D7" s="591"/>
      <c r="E7" s="591"/>
      <c r="F7" s="591"/>
      <c r="G7" s="591"/>
      <c r="H7" s="591"/>
      <c r="L7" s="500"/>
      <c r="M7" s="618" t="s">
        <v>502</v>
      </c>
      <c r="N7" s="667"/>
      <c r="O7" s="1253" t="str">
        <f>IF(NameOrPr_ch="",IF(NameOrPr="","",NameOrPr),NameOrPr_ch)</f>
        <v>ДЖКХЭиРТ ЯО</v>
      </c>
      <c r="P7" s="1254"/>
      <c r="Q7" s="1254"/>
      <c r="R7" s="1254"/>
      <c r="S7" s="1254"/>
      <c r="T7" s="1255"/>
      <c r="U7" s="668"/>
      <c r="V7"/>
      <c r="W7"/>
      <c r="X7"/>
      <c r="Y7"/>
      <c r="Z7"/>
      <c r="AA7"/>
      <c r="AB7"/>
      <c r="AC7"/>
      <c r="AD7"/>
      <c r="AE7"/>
      <c r="AF7"/>
      <c r="AG7"/>
      <c r="AH7"/>
      <c r="AI7"/>
      <c r="AJ7"/>
      <c r="AK7"/>
      <c r="AL7"/>
      <c r="AM7"/>
      <c r="AN7"/>
      <c r="AO7"/>
      <c r="AP7"/>
      <c r="AS7" s="591"/>
      <c r="AT7" s="591"/>
      <c r="AU7" s="591"/>
      <c r="AV7" s="591"/>
      <c r="AW7" s="591"/>
      <c r="AX7" s="591"/>
      <c r="AY7" s="591"/>
      <c r="AZ7" s="591"/>
      <c r="BA7" s="591"/>
      <c r="BB7" s="591"/>
      <c r="BC7" s="591"/>
      <c r="BD7" s="591"/>
    </row>
    <row r="8" spans="1:56" s="571" customFormat="1" ht="18.75">
      <c r="A8" s="591"/>
      <c r="B8" s="591"/>
      <c r="C8" s="591"/>
      <c r="D8" s="591"/>
      <c r="E8" s="591"/>
      <c r="F8" s="591"/>
      <c r="G8" s="591"/>
      <c r="H8" s="591"/>
      <c r="L8" s="500"/>
      <c r="M8" s="618" t="s">
        <v>597</v>
      </c>
      <c r="N8" s="667"/>
      <c r="O8" s="1253" t="str">
        <f>IF(datePr_ch="",IF(datePr="","",datePr),datePr_ch)</f>
        <v>20.12.2021</v>
      </c>
      <c r="P8" s="1254"/>
      <c r="Q8" s="1254"/>
      <c r="R8" s="1254"/>
      <c r="S8" s="1254"/>
      <c r="T8" s="1255"/>
      <c r="U8" s="668"/>
      <c r="V8"/>
      <c r="W8"/>
      <c r="X8"/>
      <c r="Y8"/>
      <c r="Z8"/>
      <c r="AA8"/>
      <c r="AB8"/>
      <c r="AC8"/>
      <c r="AD8"/>
      <c r="AE8"/>
      <c r="AF8"/>
      <c r="AG8"/>
      <c r="AH8"/>
      <c r="AI8"/>
      <c r="AJ8"/>
      <c r="AK8"/>
      <c r="AL8"/>
      <c r="AM8"/>
      <c r="AN8"/>
      <c r="AO8"/>
      <c r="AP8"/>
      <c r="AS8" s="591"/>
      <c r="AT8" s="591"/>
      <c r="AU8" s="591"/>
      <c r="AV8" s="591"/>
      <c r="AW8" s="591"/>
      <c r="AX8" s="591"/>
      <c r="AY8" s="591"/>
      <c r="AZ8" s="591"/>
      <c r="BA8" s="591"/>
      <c r="BB8" s="591"/>
      <c r="BC8" s="591"/>
      <c r="BD8" s="591"/>
    </row>
    <row r="9" spans="1:56" s="571" customFormat="1" ht="18.75">
      <c r="A9" s="591"/>
      <c r="B9" s="591"/>
      <c r="C9" s="591"/>
      <c r="D9" s="591"/>
      <c r="E9" s="591"/>
      <c r="F9" s="591"/>
      <c r="G9" s="591"/>
      <c r="H9" s="591"/>
      <c r="L9" s="553"/>
      <c r="M9" s="618" t="s">
        <v>596</v>
      </c>
      <c r="N9" s="667"/>
      <c r="O9" s="1253" t="str">
        <f>IF(numberPr_ch="",IF(numberPr="","",numberPr),numberPr_ch)</f>
        <v>№ 388-ви</v>
      </c>
      <c r="P9" s="1254"/>
      <c r="Q9" s="1254"/>
      <c r="R9" s="1254"/>
      <c r="S9" s="1254"/>
      <c r="T9" s="1255"/>
      <c r="U9" s="668"/>
      <c r="V9"/>
      <c r="W9"/>
      <c r="X9"/>
      <c r="Y9"/>
      <c r="Z9"/>
      <c r="AA9"/>
      <c r="AB9"/>
      <c r="AC9"/>
      <c r="AD9"/>
      <c r="AE9"/>
      <c r="AF9"/>
      <c r="AG9"/>
      <c r="AH9"/>
      <c r="AI9"/>
      <c r="AJ9"/>
      <c r="AK9"/>
      <c r="AL9"/>
      <c r="AM9"/>
      <c r="AN9"/>
      <c r="AO9"/>
      <c r="AP9"/>
      <c r="AS9" s="591"/>
      <c r="AT9" s="591"/>
      <c r="AU9" s="591"/>
      <c r="AV9" s="591"/>
      <c r="AW9" s="591"/>
      <c r="AX9" s="591"/>
      <c r="AY9" s="591"/>
      <c r="AZ9" s="591"/>
      <c r="BA9" s="591"/>
      <c r="BB9" s="591"/>
      <c r="BC9" s="591"/>
      <c r="BD9" s="591"/>
    </row>
    <row r="10" spans="1:56" s="571" customFormat="1" ht="18.75">
      <c r="A10" s="591"/>
      <c r="B10" s="591"/>
      <c r="C10" s="591"/>
      <c r="D10" s="591"/>
      <c r="E10" s="591"/>
      <c r="F10" s="591"/>
      <c r="G10" s="591"/>
      <c r="H10" s="591"/>
      <c r="L10" s="553"/>
      <c r="M10" s="618" t="s">
        <v>501</v>
      </c>
      <c r="N10" s="667"/>
      <c r="O10" s="1253" t="str">
        <f>IF(IstPub_ch="",IF(IstPub="","",IstPub),IstPub_ch)</f>
        <v>http://publication.pravo.gov.ru/Document/View/7601202112280032?index=2&amp;rangeSize=1#print</v>
      </c>
      <c r="P10" s="1254"/>
      <c r="Q10" s="1254"/>
      <c r="R10" s="1254"/>
      <c r="S10" s="1254"/>
      <c r="T10" s="1255"/>
      <c r="U10" s="668"/>
      <c r="V10"/>
      <c r="W10"/>
      <c r="X10"/>
      <c r="Y10"/>
      <c r="Z10"/>
      <c r="AA10"/>
      <c r="AB10"/>
      <c r="AC10"/>
      <c r="AD10"/>
      <c r="AE10"/>
      <c r="AF10"/>
      <c r="AG10"/>
      <c r="AH10"/>
      <c r="AI10"/>
      <c r="AJ10"/>
      <c r="AK10"/>
      <c r="AL10"/>
      <c r="AM10"/>
      <c r="AN10"/>
      <c r="AO10"/>
      <c r="AP10"/>
      <c r="AS10" s="591"/>
      <c r="AT10" s="591"/>
      <c r="AU10" s="591"/>
      <c r="AV10" s="591"/>
      <c r="AW10" s="591"/>
      <c r="AX10" s="591"/>
      <c r="AY10" s="591"/>
      <c r="AZ10" s="591"/>
      <c r="BA10" s="591"/>
      <c r="BB10" s="591"/>
      <c r="BC10" s="591"/>
      <c r="BD10" s="591"/>
    </row>
    <row r="11" spans="1:56" s="571" customFormat="1" ht="11.25" hidden="1" customHeight="1">
      <c r="A11" s="591"/>
      <c r="B11" s="591"/>
      <c r="C11" s="591"/>
      <c r="D11" s="591"/>
      <c r="E11" s="591"/>
      <c r="F11" s="591"/>
      <c r="G11" s="591"/>
      <c r="H11" s="591"/>
      <c r="L11" s="1221"/>
      <c r="M11" s="1221"/>
      <c r="N11" s="567"/>
      <c r="O11" s="1251"/>
      <c r="P11" s="1251"/>
      <c r="Q11" s="1251"/>
      <c r="R11" s="1251"/>
      <c r="S11" s="1251"/>
      <c r="T11" s="1251"/>
      <c r="U11" s="589" t="s">
        <v>373</v>
      </c>
      <c r="V11" s="1251"/>
      <c r="W11" s="1251"/>
      <c r="X11" s="1251"/>
      <c r="Y11" s="1251"/>
      <c r="Z11" s="1251"/>
      <c r="AA11" s="1251"/>
      <c r="AB11" s="1012" t="s">
        <v>373</v>
      </c>
      <c r="AC11" s="1251"/>
      <c r="AD11" s="1251"/>
      <c r="AE11" s="1251"/>
      <c r="AF11" s="1251"/>
      <c r="AG11" s="1251"/>
      <c r="AH11" s="1251"/>
      <c r="AI11" s="1012" t="s">
        <v>373</v>
      </c>
      <c r="AJ11" s="1251"/>
      <c r="AK11" s="1251"/>
      <c r="AL11" s="1251"/>
      <c r="AM11" s="1251"/>
      <c r="AN11" s="1251"/>
      <c r="AO11" s="1251"/>
      <c r="AP11" s="1012" t="s">
        <v>373</v>
      </c>
      <c r="AS11" s="591"/>
      <c r="AT11" s="591"/>
      <c r="AU11" s="591"/>
      <c r="AV11" s="591"/>
      <c r="AW11" s="591"/>
      <c r="AX11" s="591"/>
      <c r="AY11" s="591"/>
      <c r="AZ11" s="591"/>
      <c r="BA11" s="591"/>
      <c r="BB11" s="591"/>
      <c r="BC11" s="591"/>
      <c r="BD11" s="591"/>
    </row>
    <row r="12" spans="1:56">
      <c r="J12" s="530"/>
      <c r="K12" s="530"/>
      <c r="L12" s="525"/>
      <c r="M12" s="525"/>
      <c r="N12" s="525"/>
      <c r="O12" s="1250"/>
      <c r="P12" s="1250"/>
      <c r="Q12" s="1250"/>
      <c r="R12" s="1250"/>
      <c r="S12" s="1250"/>
      <c r="T12" s="1250"/>
      <c r="U12" s="1250"/>
      <c r="V12" s="1250" t="s">
        <v>996</v>
      </c>
      <c r="W12" s="1250"/>
      <c r="X12" s="1250"/>
      <c r="Y12" s="1250"/>
      <c r="Z12" s="1250"/>
      <c r="AA12" s="1250"/>
      <c r="AB12" s="1250"/>
      <c r="AC12" s="1250" t="s">
        <v>996</v>
      </c>
      <c r="AD12" s="1250"/>
      <c r="AE12" s="1250"/>
      <c r="AF12" s="1250"/>
      <c r="AG12" s="1250"/>
      <c r="AH12" s="1250"/>
      <c r="AI12" s="1250"/>
      <c r="AJ12" s="1250" t="s">
        <v>996</v>
      </c>
      <c r="AK12" s="1250"/>
      <c r="AL12" s="1250"/>
      <c r="AM12" s="1250"/>
      <c r="AN12" s="1250"/>
      <c r="AO12" s="1250"/>
      <c r="AP12" s="1250"/>
    </row>
    <row r="13" spans="1:56" ht="14.25" customHeight="1">
      <c r="J13" s="530"/>
      <c r="K13" s="530"/>
      <c r="L13" s="1154" t="s">
        <v>454</v>
      </c>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t="s">
        <v>455</v>
      </c>
    </row>
    <row r="14" spans="1:56" ht="14.25" customHeight="1">
      <c r="J14" s="530"/>
      <c r="K14" s="530"/>
      <c r="L14" s="1233" t="s">
        <v>92</v>
      </c>
      <c r="M14" s="1233" t="s">
        <v>640</v>
      </c>
      <c r="N14" s="522"/>
      <c r="O14" s="1234" t="s">
        <v>642</v>
      </c>
      <c r="P14" s="1235"/>
      <c r="Q14" s="1235"/>
      <c r="R14" s="1235"/>
      <c r="S14" s="1235"/>
      <c r="T14" s="1236"/>
      <c r="U14" s="1217" t="s">
        <v>341</v>
      </c>
      <c r="V14" s="1234" t="s">
        <v>642</v>
      </c>
      <c r="W14" s="1235"/>
      <c r="X14" s="1235"/>
      <c r="Y14" s="1235"/>
      <c r="Z14" s="1235"/>
      <c r="AA14" s="1236"/>
      <c r="AB14" s="1217" t="s">
        <v>341</v>
      </c>
      <c r="AC14" s="1234" t="s">
        <v>642</v>
      </c>
      <c r="AD14" s="1235"/>
      <c r="AE14" s="1235"/>
      <c r="AF14" s="1235"/>
      <c r="AG14" s="1235"/>
      <c r="AH14" s="1236"/>
      <c r="AI14" s="1217" t="s">
        <v>341</v>
      </c>
      <c r="AJ14" s="1234" t="s">
        <v>642</v>
      </c>
      <c r="AK14" s="1235"/>
      <c r="AL14" s="1235"/>
      <c r="AM14" s="1235"/>
      <c r="AN14" s="1235"/>
      <c r="AO14" s="1236"/>
      <c r="AP14" s="1217" t="s">
        <v>341</v>
      </c>
      <c r="AQ14" s="1230" t="s">
        <v>275</v>
      </c>
      <c r="AR14" s="1154"/>
    </row>
    <row r="15" spans="1:56" ht="14.25" customHeight="1">
      <c r="J15" s="530"/>
      <c r="K15" s="530"/>
      <c r="L15" s="1233"/>
      <c r="M15" s="1233"/>
      <c r="N15" s="522"/>
      <c r="O15" s="1239" t="s">
        <v>622</v>
      </c>
      <c r="P15" s="1237"/>
      <c r="Q15" s="1238"/>
      <c r="R15" s="1215" t="s">
        <v>655</v>
      </c>
      <c r="S15" s="1215"/>
      <c r="T15" s="1216"/>
      <c r="U15" s="1218"/>
      <c r="V15" s="1239" t="s">
        <v>622</v>
      </c>
      <c r="W15" s="1237"/>
      <c r="X15" s="1238"/>
      <c r="Y15" s="1215" t="s">
        <v>655</v>
      </c>
      <c r="Z15" s="1215"/>
      <c r="AA15" s="1216"/>
      <c r="AB15" s="1218"/>
      <c r="AC15" s="1239" t="s">
        <v>622</v>
      </c>
      <c r="AD15" s="1237"/>
      <c r="AE15" s="1238"/>
      <c r="AF15" s="1215" t="s">
        <v>655</v>
      </c>
      <c r="AG15" s="1215"/>
      <c r="AH15" s="1216"/>
      <c r="AI15" s="1218"/>
      <c r="AJ15" s="1239" t="s">
        <v>622</v>
      </c>
      <c r="AK15" s="1237"/>
      <c r="AL15" s="1238"/>
      <c r="AM15" s="1215" t="s">
        <v>655</v>
      </c>
      <c r="AN15" s="1215"/>
      <c r="AO15" s="1216"/>
      <c r="AP15" s="1218"/>
      <c r="AQ15" s="1231"/>
      <c r="AR15" s="1154"/>
    </row>
    <row r="16" spans="1:56" ht="30" customHeight="1">
      <c r="J16" s="530"/>
      <c r="K16" s="530"/>
      <c r="L16" s="1233"/>
      <c r="M16" s="1233"/>
      <c r="N16" s="521"/>
      <c r="O16" s="1240"/>
      <c r="P16" s="536"/>
      <c r="Q16" s="536"/>
      <c r="R16" s="537" t="s">
        <v>274</v>
      </c>
      <c r="S16" s="1228" t="s">
        <v>273</v>
      </c>
      <c r="T16" s="1229"/>
      <c r="U16" s="1219"/>
      <c r="V16" s="1240"/>
      <c r="W16" s="757"/>
      <c r="X16" s="757"/>
      <c r="Y16" s="1109" t="s">
        <v>274</v>
      </c>
      <c r="Z16" s="1228" t="s">
        <v>273</v>
      </c>
      <c r="AA16" s="1229"/>
      <c r="AB16" s="1219"/>
      <c r="AC16" s="1240"/>
      <c r="AD16" s="757"/>
      <c r="AE16" s="757"/>
      <c r="AF16" s="1109" t="s">
        <v>274</v>
      </c>
      <c r="AG16" s="1228" t="s">
        <v>273</v>
      </c>
      <c r="AH16" s="1229"/>
      <c r="AI16" s="1219"/>
      <c r="AJ16" s="1240"/>
      <c r="AK16" s="757"/>
      <c r="AL16" s="757"/>
      <c r="AM16" s="1109" t="s">
        <v>274</v>
      </c>
      <c r="AN16" s="1228" t="s">
        <v>273</v>
      </c>
      <c r="AO16" s="1229"/>
      <c r="AP16" s="1219"/>
      <c r="AQ16" s="1232"/>
      <c r="AR16" s="1154"/>
    </row>
    <row r="17" spans="1:57">
      <c r="J17" s="530"/>
      <c r="K17" s="570">
        <v>1</v>
      </c>
      <c r="L17" s="648" t="s">
        <v>93</v>
      </c>
      <c r="M17" s="648" t="s">
        <v>49</v>
      </c>
      <c r="N17" s="669" t="s">
        <v>49</v>
      </c>
      <c r="O17" s="649">
        <f ca="1">OFFSET(O17,0,-1)+1</f>
        <v>3</v>
      </c>
      <c r="P17" s="650">
        <f ca="1">OFFSET(P17,0,-1)</f>
        <v>3</v>
      </c>
      <c r="Q17" s="650">
        <f ca="1">OFFSET(Q17,0,-1)</f>
        <v>3</v>
      </c>
      <c r="R17" s="649">
        <f ca="1">OFFSET(R17,0,-1)+1</f>
        <v>4</v>
      </c>
      <c r="S17" s="1222">
        <f ca="1">OFFSET(S17,0,-1)+1</f>
        <v>5</v>
      </c>
      <c r="T17" s="1222"/>
      <c r="U17" s="649">
        <f ca="1">OFFSET(U17,0,-2)+1</f>
        <v>6</v>
      </c>
      <c r="V17" s="1107">
        <f ca="1">OFFSET(V17,0,-1)+1</f>
        <v>7</v>
      </c>
      <c r="W17" s="650">
        <f ca="1">OFFSET(W17,0,-1)</f>
        <v>7</v>
      </c>
      <c r="X17" s="650">
        <f ca="1">OFFSET(X17,0,-1)</f>
        <v>7</v>
      </c>
      <c r="Y17" s="1107">
        <f ca="1">OFFSET(Y17,0,-1)+1</f>
        <v>8</v>
      </c>
      <c r="Z17" s="1222">
        <f ca="1">OFFSET(Z17,0,-1)+1</f>
        <v>9</v>
      </c>
      <c r="AA17" s="1222"/>
      <c r="AB17" s="1107">
        <f ca="1">OFFSET(AB17,0,-2)+1</f>
        <v>10</v>
      </c>
      <c r="AC17" s="1107">
        <f ca="1">OFFSET(AC17,0,-1)+1</f>
        <v>11</v>
      </c>
      <c r="AD17" s="650">
        <f ca="1">OFFSET(AD17,0,-1)</f>
        <v>11</v>
      </c>
      <c r="AE17" s="650">
        <f ca="1">OFFSET(AE17,0,-1)</f>
        <v>11</v>
      </c>
      <c r="AF17" s="1107">
        <f ca="1">OFFSET(AF17,0,-1)+1</f>
        <v>12</v>
      </c>
      <c r="AG17" s="1222">
        <f ca="1">OFFSET(AG17,0,-1)+1</f>
        <v>13</v>
      </c>
      <c r="AH17" s="1222"/>
      <c r="AI17" s="1107">
        <f ca="1">OFFSET(AI17,0,-2)+1</f>
        <v>14</v>
      </c>
      <c r="AJ17" s="1107">
        <f ca="1">OFFSET(AJ17,0,-1)+1</f>
        <v>15</v>
      </c>
      <c r="AK17" s="650">
        <f ca="1">OFFSET(AK17,0,-1)</f>
        <v>15</v>
      </c>
      <c r="AL17" s="650">
        <f ca="1">OFFSET(AL17,0,-1)</f>
        <v>15</v>
      </c>
      <c r="AM17" s="1107">
        <f ca="1">OFFSET(AM17,0,-1)+1</f>
        <v>16</v>
      </c>
      <c r="AN17" s="1222">
        <f ca="1">OFFSET(AN17,0,-1)+1</f>
        <v>17</v>
      </c>
      <c r="AO17" s="1222"/>
      <c r="AP17" s="1107">
        <f ca="1">OFFSET(AP17,0,-2)+1</f>
        <v>18</v>
      </c>
      <c r="AQ17" s="650">
        <f ca="1">OFFSET(AQ17,0,-1)</f>
        <v>18</v>
      </c>
      <c r="AR17" s="649">
        <f ca="1">OFFSET(AR17,0,-1)+1</f>
        <v>19</v>
      </c>
    </row>
    <row r="18" spans="1:57" ht="22.5">
      <c r="A18" s="1206">
        <v>1</v>
      </c>
      <c r="B18" s="920"/>
      <c r="C18" s="920"/>
      <c r="D18" s="920"/>
      <c r="E18" s="921"/>
      <c r="F18" s="922"/>
      <c r="G18" s="920"/>
      <c r="H18" s="920"/>
      <c r="I18" s="923"/>
      <c r="J18" s="918"/>
      <c r="K18" s="927">
        <v>1</v>
      </c>
      <c r="L18" s="594">
        <f>mergeValue(A18)</f>
        <v>1</v>
      </c>
      <c r="M18" s="642" t="s">
        <v>20</v>
      </c>
      <c r="N18" s="581"/>
      <c r="O18" s="1247" t="str">
        <f>IF('Перечень тарифов'!J21="","","" &amp; 'Перечень тарифов'!J21 &amp; "")</f>
        <v>Тариф на теплоноситель, поставляемый потребителям</v>
      </c>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631" t="s">
        <v>659</v>
      </c>
    </row>
    <row r="19" spans="1:57" hidden="1">
      <c r="A19" s="1206"/>
      <c r="B19" s="1206">
        <v>1</v>
      </c>
      <c r="C19" s="920"/>
      <c r="D19" s="920"/>
      <c r="E19" s="922"/>
      <c r="F19" s="922"/>
      <c r="G19" s="920"/>
      <c r="H19" s="920"/>
      <c r="I19" s="917"/>
      <c r="J19" s="916"/>
      <c r="K19" s="927">
        <v>1</v>
      </c>
      <c r="L19" s="594" t="str">
        <f>mergeValue(A19) &amp;"."&amp; mergeValue(B19)</f>
        <v>1.1</v>
      </c>
      <c r="M19" s="547"/>
      <c r="N19" s="581"/>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631"/>
    </row>
    <row r="20" spans="1:57" hidden="1">
      <c r="A20" s="1206"/>
      <c r="B20" s="1206"/>
      <c r="C20" s="1206">
        <v>1</v>
      </c>
      <c r="D20" s="920"/>
      <c r="E20" s="922"/>
      <c r="F20" s="922"/>
      <c r="G20" s="920"/>
      <c r="H20" s="920"/>
      <c r="I20" s="924"/>
      <c r="J20" s="916"/>
      <c r="K20" s="927">
        <v>1</v>
      </c>
      <c r="L20" s="594" t="str">
        <f>mergeValue(A20) &amp;"."&amp; mergeValue(B20)&amp;"."&amp; mergeValue(C20)</f>
        <v>1.1.1</v>
      </c>
      <c r="M20" s="548"/>
      <c r="N20" s="581"/>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631"/>
    </row>
    <row r="21" spans="1:57" hidden="1">
      <c r="A21" s="1206"/>
      <c r="B21" s="1206"/>
      <c r="C21" s="1206"/>
      <c r="D21" s="1206">
        <v>1</v>
      </c>
      <c r="E21" s="922"/>
      <c r="F21" s="922"/>
      <c r="G21" s="920"/>
      <c r="H21" s="920"/>
      <c r="I21" s="1206">
        <v>1</v>
      </c>
      <c r="J21" s="916"/>
      <c r="K21" s="927">
        <v>1</v>
      </c>
      <c r="L21" s="594" t="str">
        <f>mergeValue(A21) &amp;"."&amp; mergeValue(B21)&amp;"."&amp; mergeValue(C21)&amp;"."&amp; mergeValue(D21)</f>
        <v>1.1.1.1</v>
      </c>
      <c r="M21" s="549"/>
      <c r="N21" s="581"/>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631"/>
    </row>
    <row r="22" spans="1:57" ht="11.25" hidden="1" customHeight="1">
      <c r="A22" s="1206"/>
      <c r="B22" s="1206"/>
      <c r="C22" s="1206"/>
      <c r="D22" s="1206"/>
      <c r="E22" s="1206">
        <v>1</v>
      </c>
      <c r="F22" s="922"/>
      <c r="G22" s="920"/>
      <c r="H22" s="920"/>
      <c r="I22" s="1206"/>
      <c r="J22" s="922"/>
      <c r="K22" s="927">
        <v>1</v>
      </c>
      <c r="L22" s="594"/>
      <c r="M22" s="555"/>
      <c r="N22" s="582"/>
      <c r="O22" s="632"/>
      <c r="P22" s="632"/>
      <c r="Q22" s="632"/>
      <c r="R22" s="632"/>
      <c r="S22" s="632"/>
      <c r="T22" s="632"/>
      <c r="U22" s="594"/>
      <c r="V22" s="1117"/>
      <c r="W22" s="1117"/>
      <c r="X22" s="1117"/>
      <c r="Y22" s="1117"/>
      <c r="Z22" s="1117"/>
      <c r="AA22" s="1117"/>
      <c r="AB22" s="1111"/>
      <c r="AC22" s="1117"/>
      <c r="AD22" s="1117"/>
      <c r="AE22" s="1117"/>
      <c r="AF22" s="1117"/>
      <c r="AG22" s="1117"/>
      <c r="AH22" s="1117"/>
      <c r="AI22" s="1111"/>
      <c r="AJ22" s="1117"/>
      <c r="AK22" s="1117"/>
      <c r="AL22" s="1117"/>
      <c r="AM22" s="1117"/>
      <c r="AN22" s="1117"/>
      <c r="AO22" s="1117"/>
      <c r="AP22" s="1111"/>
      <c r="AQ22" s="508"/>
      <c r="AR22" s="560"/>
    </row>
    <row r="23" spans="1:57" ht="90">
      <c r="A23" s="1206"/>
      <c r="B23" s="1206"/>
      <c r="C23" s="1206"/>
      <c r="D23" s="1206"/>
      <c r="E23" s="1206"/>
      <c r="F23" s="1206">
        <v>1</v>
      </c>
      <c r="G23" s="920"/>
      <c r="H23" s="920"/>
      <c r="I23" s="1206"/>
      <c r="J23" s="1252"/>
      <c r="K23" s="927">
        <v>1</v>
      </c>
      <c r="L23" s="594" t="str">
        <f>mergeValue(A23) &amp;"."&amp; mergeValue(B23)&amp;"."&amp; mergeValue(C23)&amp;"."&amp; mergeValue(D23)&amp;"."&amp;  mergeValue(F23)</f>
        <v>1.1.1.1.1</v>
      </c>
      <c r="M23" s="555" t="s">
        <v>10</v>
      </c>
      <c r="N23" s="582"/>
      <c r="O23" s="1209" t="s">
        <v>3</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1"/>
      <c r="AR23" s="631" t="s">
        <v>636</v>
      </c>
      <c r="AT23" s="590" t="str">
        <f>strCheckUnique(AU23:AU26)</f>
        <v/>
      </c>
      <c r="AV23" s="590"/>
    </row>
    <row r="24" spans="1:57" ht="17.100000000000001" customHeight="1">
      <c r="A24" s="1206"/>
      <c r="B24" s="1206"/>
      <c r="C24" s="1206"/>
      <c r="D24" s="1206"/>
      <c r="E24" s="1206"/>
      <c r="F24" s="1206"/>
      <c r="G24" s="920">
        <v>1</v>
      </c>
      <c r="H24" s="920"/>
      <c r="I24" s="1206"/>
      <c r="J24" s="1252"/>
      <c r="K24" s="919"/>
      <c r="L24" s="594" t="str">
        <f>mergeValue(A24) &amp;"."&amp; mergeValue(B24)&amp;"."&amp; mergeValue(C24)&amp;"."&amp; mergeValue(D24)&amp;"."&amp;  mergeValue(F24)&amp;"."&amp;  mergeValue(G24)</f>
        <v>1.1.1.1.1.1</v>
      </c>
      <c r="M24" s="1070" t="s">
        <v>643</v>
      </c>
      <c r="N24" s="587"/>
      <c r="O24" s="684">
        <v>18.71</v>
      </c>
      <c r="P24" s="563"/>
      <c r="Q24" s="563"/>
      <c r="R24" s="1248" t="s">
        <v>981</v>
      </c>
      <c r="S24" s="1213" t="s">
        <v>84</v>
      </c>
      <c r="T24" s="1248" t="s">
        <v>999</v>
      </c>
      <c r="U24" s="1213" t="s">
        <v>84</v>
      </c>
      <c r="V24" s="684">
        <v>20.07</v>
      </c>
      <c r="W24" s="764"/>
      <c r="X24" s="764"/>
      <c r="Y24" s="1248" t="s">
        <v>1000</v>
      </c>
      <c r="Z24" s="1213" t="s">
        <v>84</v>
      </c>
      <c r="AA24" s="1248" t="s">
        <v>1001</v>
      </c>
      <c r="AB24" s="1213" t="s">
        <v>84</v>
      </c>
      <c r="AC24" s="684">
        <v>20.07</v>
      </c>
      <c r="AD24" s="764"/>
      <c r="AE24" s="764"/>
      <c r="AF24" s="1248" t="s">
        <v>1002</v>
      </c>
      <c r="AG24" s="1213" t="s">
        <v>84</v>
      </c>
      <c r="AH24" s="1248" t="s">
        <v>1003</v>
      </c>
      <c r="AI24" s="1213" t="s">
        <v>84</v>
      </c>
      <c r="AJ24" s="684">
        <v>20.95</v>
      </c>
      <c r="AK24" s="764"/>
      <c r="AL24" s="764"/>
      <c r="AM24" s="1248" t="s">
        <v>1004</v>
      </c>
      <c r="AN24" s="1213" t="s">
        <v>84</v>
      </c>
      <c r="AO24" s="1248" t="s">
        <v>982</v>
      </c>
      <c r="AP24" s="1213" t="s">
        <v>85</v>
      </c>
      <c r="AQ24" s="538"/>
      <c r="AR24" s="1223" t="s">
        <v>660</v>
      </c>
      <c r="AS24" s="586" t="str">
        <f>strCheckDate(O25:AQ25)</f>
        <v/>
      </c>
      <c r="AT24" s="590"/>
      <c r="AU24" s="590" t="str">
        <f>IF(M24="","",M24 )</f>
        <v>вода</v>
      </c>
      <c r="AV24" s="590"/>
      <c r="AW24" s="590"/>
      <c r="AX24" s="590"/>
    </row>
    <row r="25" spans="1:57" ht="11.25" hidden="1" customHeight="1">
      <c r="A25" s="1206"/>
      <c r="B25" s="1206"/>
      <c r="C25" s="1206"/>
      <c r="D25" s="1206"/>
      <c r="E25" s="1206"/>
      <c r="F25" s="1206"/>
      <c r="G25" s="920"/>
      <c r="H25" s="920"/>
      <c r="I25" s="1206"/>
      <c r="J25" s="1252"/>
      <c r="K25" s="927">
        <v>1</v>
      </c>
      <c r="L25" s="601"/>
      <c r="M25" s="647"/>
      <c r="N25" s="587"/>
      <c r="O25" s="563"/>
      <c r="P25" s="563"/>
      <c r="Q25" s="585" t="str">
        <f>R24 &amp; "-" &amp; T24</f>
        <v>01.01.2022-30.06.2022</v>
      </c>
      <c r="R25" s="1248"/>
      <c r="S25" s="1213"/>
      <c r="T25" s="1248"/>
      <c r="U25" s="1213"/>
      <c r="V25" s="764"/>
      <c r="W25" s="764"/>
      <c r="X25" s="770" t="str">
        <f>Y24 &amp; "-" &amp; AA24</f>
        <v>01.07.2022-31.12.2022</v>
      </c>
      <c r="Y25" s="1248"/>
      <c r="Z25" s="1213"/>
      <c r="AA25" s="1248"/>
      <c r="AB25" s="1213"/>
      <c r="AC25" s="764"/>
      <c r="AD25" s="764"/>
      <c r="AE25" s="770" t="str">
        <f>AF24 &amp; "-" &amp; AH24</f>
        <v>01.01.2023-30.06.2023</v>
      </c>
      <c r="AF25" s="1248"/>
      <c r="AG25" s="1213"/>
      <c r="AH25" s="1248"/>
      <c r="AI25" s="1213"/>
      <c r="AJ25" s="764"/>
      <c r="AK25" s="764"/>
      <c r="AL25" s="770" t="str">
        <f>AM24 &amp; "-" &amp; AO24</f>
        <v>01.07.2023-31.12.2023</v>
      </c>
      <c r="AM25" s="1248"/>
      <c r="AN25" s="1213"/>
      <c r="AO25" s="1248"/>
      <c r="AP25" s="1213"/>
      <c r="AQ25" s="538"/>
      <c r="AR25" s="1224"/>
      <c r="AT25" s="590"/>
      <c r="AU25" s="590"/>
      <c r="AV25" s="590"/>
      <c r="AW25" s="590"/>
      <c r="AX25" s="590"/>
    </row>
    <row r="26" spans="1:57" s="523" customFormat="1" ht="15" customHeight="1">
      <c r="A26" s="1206"/>
      <c r="B26" s="1206"/>
      <c r="C26" s="1206"/>
      <c r="D26" s="1206"/>
      <c r="E26" s="1206"/>
      <c r="F26" s="1206"/>
      <c r="G26" s="920"/>
      <c r="H26" s="920"/>
      <c r="I26" s="1206"/>
      <c r="J26" s="1252"/>
      <c r="K26" s="927">
        <v>1</v>
      </c>
      <c r="L26" s="539"/>
      <c r="M26" s="557" t="s">
        <v>25</v>
      </c>
      <c r="N26" s="552"/>
      <c r="O26" s="546"/>
      <c r="P26" s="546"/>
      <c r="Q26" s="546"/>
      <c r="R26" s="574"/>
      <c r="S26" s="565"/>
      <c r="T26" s="564"/>
      <c r="U26" s="552"/>
      <c r="V26" s="758"/>
      <c r="W26" s="758"/>
      <c r="X26" s="758"/>
      <c r="Y26" s="767"/>
      <c r="Z26" s="1007"/>
      <c r="AA26" s="1006"/>
      <c r="AB26" s="1002"/>
      <c r="AC26" s="758"/>
      <c r="AD26" s="758"/>
      <c r="AE26" s="758"/>
      <c r="AF26" s="767"/>
      <c r="AG26" s="1007"/>
      <c r="AH26" s="1006"/>
      <c r="AI26" s="1002"/>
      <c r="AJ26" s="758"/>
      <c r="AK26" s="758"/>
      <c r="AL26" s="758"/>
      <c r="AM26" s="767"/>
      <c r="AN26" s="1007"/>
      <c r="AO26" s="1006"/>
      <c r="AP26" s="1002"/>
      <c r="AQ26" s="561"/>
      <c r="AR26" s="1225"/>
      <c r="AS26" s="588"/>
      <c r="AT26" s="588"/>
      <c r="AU26" s="588"/>
      <c r="AV26" s="588"/>
      <c r="AW26" s="588"/>
      <c r="AX26" s="588"/>
      <c r="AY26" s="588"/>
      <c r="AZ26" s="588"/>
      <c r="BA26" s="588"/>
      <c r="BB26" s="588"/>
      <c r="BC26" s="588"/>
      <c r="BD26" s="588"/>
    </row>
    <row r="27" spans="1:57" s="523" customFormat="1" ht="15" customHeight="1">
      <c r="A27" s="1206"/>
      <c r="B27" s="1206"/>
      <c r="C27" s="1206"/>
      <c r="D27" s="1206"/>
      <c r="E27" s="1206"/>
      <c r="F27" s="922"/>
      <c r="G27" s="922"/>
      <c r="H27" s="920"/>
      <c r="I27" s="1206"/>
      <c r="J27" s="922"/>
      <c r="K27" s="926"/>
      <c r="L27" s="539"/>
      <c r="M27" s="552" t="s">
        <v>11</v>
      </c>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61"/>
      <c r="AS27" s="588"/>
      <c r="AT27" s="588"/>
      <c r="AU27" s="588"/>
      <c r="AV27" s="588"/>
      <c r="AW27" s="588"/>
      <c r="AX27" s="588"/>
      <c r="AY27" s="588"/>
      <c r="AZ27" s="588"/>
      <c r="BA27" s="588"/>
      <c r="BB27" s="588"/>
      <c r="BC27" s="588"/>
      <c r="BD27" s="588"/>
      <c r="BE27" s="588"/>
    </row>
    <row r="28" spans="1:57" s="523" customFormat="1" ht="15" hidden="1" customHeight="1">
      <c r="A28" s="1206"/>
      <c r="B28" s="1206"/>
      <c r="C28" s="1206"/>
      <c r="D28" s="1206"/>
      <c r="E28" s="922"/>
      <c r="F28" s="922"/>
      <c r="G28" s="922"/>
      <c r="H28" s="920"/>
      <c r="I28" s="1206"/>
      <c r="J28" s="922"/>
      <c r="K28" s="926"/>
      <c r="L28" s="539"/>
      <c r="M28" s="552"/>
      <c r="N28" s="557"/>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61"/>
      <c r="AS28" s="588"/>
      <c r="AT28" s="588"/>
      <c r="AU28" s="588"/>
      <c r="AV28" s="588"/>
      <c r="AW28" s="588"/>
      <c r="AX28" s="588"/>
      <c r="AY28" s="588"/>
      <c r="AZ28" s="588"/>
      <c r="BA28" s="588"/>
      <c r="BB28" s="588"/>
      <c r="BC28" s="588"/>
      <c r="BD28" s="588"/>
      <c r="BE28" s="588"/>
    </row>
    <row r="29" spans="1:57" ht="3" customHeight="1">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row>
    <row r="30" spans="1:57" ht="106.5" customHeight="1">
      <c r="L30" s="1">
        <v>1</v>
      </c>
      <c r="M30" s="1199" t="s">
        <v>661</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row>
  </sheetData>
  <sheetProtection password="FA9C" sheet="1" objects="1" scenarios="1" formatColumns="0" formatRows="0"/>
  <dataConsolidate leftLabels="1"/>
  <mergeCells count="78">
    <mergeCell ref="AR24:AR26"/>
    <mergeCell ref="R15:T15"/>
    <mergeCell ref="O14:T14"/>
    <mergeCell ref="M30:AR30"/>
    <mergeCell ref="U14:U16"/>
    <mergeCell ref="AQ14:AQ16"/>
    <mergeCell ref="AR13:AR16"/>
    <mergeCell ref="L13:AQ13"/>
    <mergeCell ref="L14:L16"/>
    <mergeCell ref="M14:M16"/>
    <mergeCell ref="S17:T17"/>
    <mergeCell ref="T24:T25"/>
    <mergeCell ref="Z17:AA17"/>
    <mergeCell ref="Z24:Z25"/>
    <mergeCell ref="AA24:AA25"/>
    <mergeCell ref="AB24:AB25"/>
    <mergeCell ref="I21:I28"/>
    <mergeCell ref="L5:T5"/>
    <mergeCell ref="O7:T7"/>
    <mergeCell ref="O8:T8"/>
    <mergeCell ref="L11:M11"/>
    <mergeCell ref="O11:T11"/>
    <mergeCell ref="O9:T9"/>
    <mergeCell ref="O10:T10"/>
    <mergeCell ref="Y24:Y25"/>
    <mergeCell ref="O12:U12"/>
    <mergeCell ref="O15:O16"/>
    <mergeCell ref="P15:Q15"/>
    <mergeCell ref="S16:T16"/>
    <mergeCell ref="V11:AA11"/>
    <mergeCell ref="A18:A28"/>
    <mergeCell ref="O18:AQ18"/>
    <mergeCell ref="B19:B28"/>
    <mergeCell ref="O19:AQ19"/>
    <mergeCell ref="C20:C28"/>
    <mergeCell ref="U24:U25"/>
    <mergeCell ref="O20:AQ20"/>
    <mergeCell ref="D21:D28"/>
    <mergeCell ref="O21:AQ21"/>
    <mergeCell ref="E22:E27"/>
    <mergeCell ref="F23:F26"/>
    <mergeCell ref="J23:J26"/>
    <mergeCell ref="O23:AQ23"/>
    <mergeCell ref="R24:R25"/>
    <mergeCell ref="S24:S25"/>
    <mergeCell ref="V12:AB12"/>
    <mergeCell ref="V14:AA14"/>
    <mergeCell ref="AB14:AB16"/>
    <mergeCell ref="V15:V16"/>
    <mergeCell ref="W15:X15"/>
    <mergeCell ref="Y15:AA15"/>
    <mergeCell ref="Z16:AA1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J12:AP12"/>
    <mergeCell ref="AJ14:AO14"/>
    <mergeCell ref="AP14:AP16"/>
    <mergeCell ref="AJ15:AJ16"/>
    <mergeCell ref="AK15:AL15"/>
    <mergeCell ref="AM15:AO15"/>
    <mergeCell ref="AN16:AO16"/>
    <mergeCell ref="AN17:AO17"/>
    <mergeCell ref="AM24:AM25"/>
    <mergeCell ref="AN24:AN25"/>
    <mergeCell ref="AO24:AO25"/>
    <mergeCell ref="AP24:AP25"/>
  </mergeCells>
  <dataValidations count="10">
    <dataValidation allowBlank="1" sqref="KC27:KN28 TY27:UJ28 ADU27:AEF28 ANQ27:AOB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65559:KN65560 TY65559:UJ65560 ADU65559:AEF65560 ANQ65559:AOB65560 AXM65559:AXX65560 BHI65559:BHT65560 BRE65559:BRP65560 CBA65559:CBL65560 CKW65559:CLH65560 CUS65559:CVD65560 DEO65559:DEZ65560 DOK65559:DOV65560 DYG65559:DYR65560 EIC65559:EIN65560 ERY65559:ESJ65560 FBU65559:FCF65560 FLQ65559:FMB65560 FVM65559:FVX65560 GFI65559:GFT65560 GPE65559:GPP65560 GZA65559:GZL65560 HIW65559:HJH65560 HSS65559:HTD65560 ICO65559:ICZ65560 IMK65559:IMV65560 IWG65559:IWR65560 JGC65559:JGN65560 JPY65559:JQJ65560 JZU65559:KAF65560 KJQ65559:KKB65560 KTM65559:KTX65560 LDI65559:LDT65560 LNE65559:LNP65560 LXA65559:LXL65560 MGW65559:MHH65560 MQS65559:MRD65560 NAO65559:NAZ65560 NKK65559:NKV65560 NUG65559:NUR65560 OEC65559:OEN65560 ONY65559:OOJ65560 OXU65559:OYF65560 PHQ65559:PIB65560 PRM65559:PRX65560 QBI65559:QBT65560 QLE65559:QLP65560 QVA65559:QVL65560 REW65559:RFH65560 ROS65559:RPD65560 RYO65559:RYZ65560 SIK65559:SIV65560 SSG65559:SSR65560 TCC65559:TCN65560 TLY65559:TMJ65560 TVU65559:TWF65560 UFQ65559:UGB65560 UPM65559:UPX65560 UZI65559:UZT65560 VJE65559:VJP65560 VTA65559:VTL65560 WCW65559:WDH65560 WMS65559:WND65560 WWO65559:WWZ65560 KC131095:KN131096 TY131095:UJ131096 ADU131095:AEF131096 ANQ131095:AOB131096 AXM131095:AXX131096 BHI131095:BHT131096 BRE131095:BRP131096 CBA131095:CBL131096 CKW131095:CLH131096 CUS131095:CVD131096 DEO131095:DEZ131096 DOK131095:DOV131096 DYG131095:DYR131096 EIC131095:EIN131096 ERY131095:ESJ131096 FBU131095:FCF131096 FLQ131095:FMB131096 FVM131095:FVX131096 GFI131095:GFT131096 GPE131095:GPP131096 GZA131095:GZL131096 HIW131095:HJH131096 HSS131095:HTD131096 ICO131095:ICZ131096 IMK131095:IMV131096 IWG131095:IWR131096 JGC131095:JGN131096 JPY131095:JQJ131096 JZU131095:KAF131096 KJQ131095:KKB131096 KTM131095:KTX131096 LDI131095:LDT131096 LNE131095:LNP131096 LXA131095:LXL131096 MGW131095:MHH131096 MQS131095:MRD131096 NAO131095:NAZ131096 NKK131095:NKV131096 NUG131095:NUR131096 OEC131095:OEN131096 ONY131095:OOJ131096 OXU131095:OYF131096 PHQ131095:PIB131096 PRM131095:PRX131096 QBI131095:QBT131096 QLE131095:QLP131096 QVA131095:QVL131096 REW131095:RFH131096 ROS131095:RPD131096 RYO131095:RYZ131096 SIK131095:SIV131096 SSG131095:SSR131096 TCC131095:TCN131096 TLY131095:TMJ131096 TVU131095:TWF131096 UFQ131095:UGB131096 UPM131095:UPX131096 UZI131095:UZT131096 VJE131095:VJP131096 VTA131095:VTL131096 WCW131095:WDH131096 WMS131095:WND131096 WWO131095:WWZ131096 KC196631:KN196632 TY196631:UJ196632 ADU196631:AEF196632 ANQ196631:AOB196632 AXM196631:AXX196632 BHI196631:BHT196632 BRE196631:BRP196632 CBA196631:CBL196632 CKW196631:CLH196632 CUS196631:CVD196632 DEO196631:DEZ196632 DOK196631:DOV196632 DYG196631:DYR196632 EIC196631:EIN196632 ERY196631:ESJ196632 FBU196631:FCF196632 FLQ196631:FMB196632 FVM196631:FVX196632 GFI196631:GFT196632 GPE196631:GPP196632 GZA196631:GZL196632 HIW196631:HJH196632 HSS196631:HTD196632 ICO196631:ICZ196632 IMK196631:IMV196632 IWG196631:IWR196632 JGC196631:JGN196632 JPY196631:JQJ196632 JZU196631:KAF196632 KJQ196631:KKB196632 KTM196631:KTX196632 LDI196631:LDT196632 LNE196631:LNP196632 LXA196631:LXL196632 MGW196631:MHH196632 MQS196631:MRD196632 NAO196631:NAZ196632 NKK196631:NKV196632 NUG196631:NUR196632 OEC196631:OEN196632 ONY196631:OOJ196632 OXU196631:OYF196632 PHQ196631:PIB196632 PRM196631:PRX196632 QBI196631:QBT196632 QLE196631:QLP196632 QVA196631:QVL196632 REW196631:RFH196632 ROS196631:RPD196632 RYO196631:RYZ196632 SIK196631:SIV196632 SSG196631:SSR196632 TCC196631:TCN196632 TLY196631:TMJ196632 TVU196631:TWF196632 UFQ196631:UGB196632 UPM196631:UPX196632 UZI196631:UZT196632 VJE196631:VJP196632 VTA196631:VTL196632 WCW196631:WDH196632 WMS196631:WND196632 WWO196631:WWZ196632 KC262167:KN262168 TY262167:UJ262168 ADU262167:AEF262168 ANQ262167:AOB262168 AXM262167:AXX262168 BHI262167:BHT262168 BRE262167:BRP262168 CBA262167:CBL262168 CKW262167:CLH262168 CUS262167:CVD262168 DEO262167:DEZ262168 DOK262167:DOV262168 DYG262167:DYR262168 EIC262167:EIN262168 ERY262167:ESJ262168 FBU262167:FCF262168 FLQ262167:FMB262168 FVM262167:FVX262168 GFI262167:GFT262168 GPE262167:GPP262168 GZA262167:GZL262168 HIW262167:HJH262168 HSS262167:HTD262168 ICO262167:ICZ262168 IMK262167:IMV262168 IWG262167:IWR262168 JGC262167:JGN262168 JPY262167:JQJ262168 JZU262167:KAF262168 KJQ262167:KKB262168 KTM262167:KTX262168 LDI262167:LDT262168 LNE262167:LNP262168 LXA262167:LXL262168 MGW262167:MHH262168 MQS262167:MRD262168 NAO262167:NAZ262168 NKK262167:NKV262168 NUG262167:NUR262168 OEC262167:OEN262168 ONY262167:OOJ262168 OXU262167:OYF262168 PHQ262167:PIB262168 PRM262167:PRX262168 QBI262167:QBT262168 QLE262167:QLP262168 QVA262167:QVL262168 REW262167:RFH262168 ROS262167:RPD262168 RYO262167:RYZ262168 SIK262167:SIV262168 SSG262167:SSR262168 TCC262167:TCN262168 TLY262167:TMJ262168 TVU262167:TWF262168 UFQ262167:UGB262168 UPM262167:UPX262168 UZI262167:UZT262168 VJE262167:VJP262168 VTA262167:VTL262168 WCW262167:WDH262168 WMS262167:WND262168 WWO262167:WWZ262168 KC327703:KN327704 TY327703:UJ327704 ADU327703:AEF327704 ANQ327703:AOB327704 AXM327703:AXX327704 BHI327703:BHT327704 BRE327703:BRP327704 CBA327703:CBL327704 CKW327703:CLH327704 CUS327703:CVD327704 DEO327703:DEZ327704 DOK327703:DOV327704 DYG327703:DYR327704 EIC327703:EIN327704 ERY327703:ESJ327704 FBU327703:FCF327704 FLQ327703:FMB327704 FVM327703:FVX327704 GFI327703:GFT327704 GPE327703:GPP327704 GZA327703:GZL327704 HIW327703:HJH327704 HSS327703:HTD327704 ICO327703:ICZ327704 IMK327703:IMV327704 IWG327703:IWR327704 JGC327703:JGN327704 JPY327703:JQJ327704 JZU327703:KAF327704 KJQ327703:KKB327704 KTM327703:KTX327704 LDI327703:LDT327704 LNE327703:LNP327704 LXA327703:LXL327704 MGW327703:MHH327704 MQS327703:MRD327704 NAO327703:NAZ327704 NKK327703:NKV327704 NUG327703:NUR327704 OEC327703:OEN327704 ONY327703:OOJ327704 OXU327703:OYF327704 PHQ327703:PIB327704 PRM327703:PRX327704 QBI327703:QBT327704 QLE327703:QLP327704 QVA327703:QVL327704 REW327703:RFH327704 ROS327703:RPD327704 RYO327703:RYZ327704 SIK327703:SIV327704 SSG327703:SSR327704 TCC327703:TCN327704 TLY327703:TMJ327704 TVU327703:TWF327704 UFQ327703:UGB327704 UPM327703:UPX327704 UZI327703:UZT327704 VJE327703:VJP327704 VTA327703:VTL327704 WCW327703:WDH327704 WMS327703:WND327704 WWO327703:WWZ327704 KC393239:KN393240 TY393239:UJ393240 ADU393239:AEF393240 ANQ393239:AOB393240 AXM393239:AXX393240 BHI393239:BHT393240 BRE393239:BRP393240 CBA393239:CBL393240 CKW393239:CLH393240 CUS393239:CVD393240 DEO393239:DEZ393240 DOK393239:DOV393240 DYG393239:DYR393240 EIC393239:EIN393240 ERY393239:ESJ393240 FBU393239:FCF393240 FLQ393239:FMB393240 FVM393239:FVX393240 GFI393239:GFT393240 GPE393239:GPP393240 GZA393239:GZL393240 HIW393239:HJH393240 HSS393239:HTD393240 ICO393239:ICZ393240 IMK393239:IMV393240 IWG393239:IWR393240 JGC393239:JGN393240 JPY393239:JQJ393240 JZU393239:KAF393240 KJQ393239:KKB393240 KTM393239:KTX393240 LDI393239:LDT393240 LNE393239:LNP393240 LXA393239:LXL393240 MGW393239:MHH393240 MQS393239:MRD393240 NAO393239:NAZ393240 NKK393239:NKV393240 NUG393239:NUR393240 OEC393239:OEN393240 ONY393239:OOJ393240 OXU393239:OYF393240 PHQ393239:PIB393240 PRM393239:PRX393240 QBI393239:QBT393240 QLE393239:QLP393240 QVA393239:QVL393240 REW393239:RFH393240 ROS393239:RPD393240 RYO393239:RYZ393240 SIK393239:SIV393240 SSG393239:SSR393240 TCC393239:TCN393240 TLY393239:TMJ393240 TVU393239:TWF393240 UFQ393239:UGB393240 UPM393239:UPX393240 UZI393239:UZT393240 VJE393239:VJP393240 VTA393239:VTL393240 WCW393239:WDH393240 WMS393239:WND393240 WWO393239:WWZ393240 KC458775:KN458776 TY458775:UJ458776 ADU458775:AEF458776 ANQ458775:AOB458776 AXM458775:AXX458776 BHI458775:BHT458776 BRE458775:BRP458776 CBA458775:CBL458776 CKW458775:CLH458776 CUS458775:CVD458776 DEO458775:DEZ458776 DOK458775:DOV458776 DYG458775:DYR458776 EIC458775:EIN458776 ERY458775:ESJ458776 FBU458775:FCF458776 FLQ458775:FMB458776 FVM458775:FVX458776 GFI458775:GFT458776 GPE458775:GPP458776 GZA458775:GZL458776 HIW458775:HJH458776 HSS458775:HTD458776 ICO458775:ICZ458776 IMK458775:IMV458776 IWG458775:IWR458776 JGC458775:JGN458776 JPY458775:JQJ458776 JZU458775:KAF458776 KJQ458775:KKB458776 KTM458775:KTX458776 LDI458775:LDT458776 LNE458775:LNP458776 LXA458775:LXL458776 MGW458775:MHH458776 MQS458775:MRD458776 NAO458775:NAZ458776 NKK458775:NKV458776 NUG458775:NUR458776 OEC458775:OEN458776 ONY458775:OOJ458776 OXU458775:OYF458776 PHQ458775:PIB458776 PRM458775:PRX458776 QBI458775:QBT458776 QLE458775:QLP458776 QVA458775:QVL458776 REW458775:RFH458776 ROS458775:RPD458776 RYO458775:RYZ458776 SIK458775:SIV458776 SSG458775:SSR458776 TCC458775:TCN458776 TLY458775:TMJ458776 TVU458775:TWF458776 UFQ458775:UGB458776 UPM458775:UPX458776 UZI458775:UZT458776 VJE458775:VJP458776 VTA458775:VTL458776 WCW458775:WDH458776 WMS458775:WND458776 WWO458775:WWZ458776 KC524311:KN524312 TY524311:UJ524312 ADU524311:AEF524312 ANQ524311:AOB524312 AXM524311:AXX524312 BHI524311:BHT524312 BRE524311:BRP524312 CBA524311:CBL524312 CKW524311:CLH524312 CUS524311:CVD524312 DEO524311:DEZ524312 DOK524311:DOV524312 DYG524311:DYR524312 EIC524311:EIN524312 ERY524311:ESJ524312 FBU524311:FCF524312 FLQ524311:FMB524312 FVM524311:FVX524312 GFI524311:GFT524312 GPE524311:GPP524312 GZA524311:GZL524312 HIW524311:HJH524312 HSS524311:HTD524312 ICO524311:ICZ524312 IMK524311:IMV524312 IWG524311:IWR524312 JGC524311:JGN524312 JPY524311:JQJ524312 JZU524311:KAF524312 KJQ524311:KKB524312 KTM524311:KTX524312 LDI524311:LDT524312 LNE524311:LNP524312 LXA524311:LXL524312 MGW524311:MHH524312 MQS524311:MRD524312 NAO524311:NAZ524312 NKK524311:NKV524312 NUG524311:NUR524312 OEC524311:OEN524312 ONY524311:OOJ524312 OXU524311:OYF524312 PHQ524311:PIB524312 PRM524311:PRX524312 QBI524311:QBT524312 QLE524311:QLP524312 QVA524311:QVL524312 REW524311:RFH524312 ROS524311:RPD524312 RYO524311:RYZ524312 SIK524311:SIV524312 SSG524311:SSR524312 TCC524311:TCN524312 TLY524311:TMJ524312 TVU524311:TWF524312 UFQ524311:UGB524312 UPM524311:UPX524312 UZI524311:UZT524312 VJE524311:VJP524312 VTA524311:VTL524312 WCW524311:WDH524312 WMS524311:WND524312 WWO524311:WWZ524312 KC589847:KN589848 TY589847:UJ589848 ADU589847:AEF589848 ANQ589847:AOB589848 AXM589847:AXX589848 BHI589847:BHT589848 BRE589847:BRP589848 CBA589847:CBL589848 CKW589847:CLH589848 CUS589847:CVD589848 DEO589847:DEZ589848 DOK589847:DOV589848 DYG589847:DYR589848 EIC589847:EIN589848 ERY589847:ESJ589848 FBU589847:FCF589848 FLQ589847:FMB589848 FVM589847:FVX589848 GFI589847:GFT589848 GPE589847:GPP589848 GZA589847:GZL589848 HIW589847:HJH589848 HSS589847:HTD589848 ICO589847:ICZ589848 IMK589847:IMV589848 IWG589847:IWR589848 JGC589847:JGN589848 JPY589847:JQJ589848 JZU589847:KAF589848 KJQ589847:KKB589848 KTM589847:KTX589848 LDI589847:LDT589848 LNE589847:LNP589848 LXA589847:LXL589848 MGW589847:MHH589848 MQS589847:MRD589848 NAO589847:NAZ589848 NKK589847:NKV589848 NUG589847:NUR589848 OEC589847:OEN589848 ONY589847:OOJ589848 OXU589847:OYF589848 PHQ589847:PIB589848 PRM589847:PRX589848 QBI589847:QBT589848 QLE589847:QLP589848 QVA589847:QVL589848 REW589847:RFH589848 ROS589847:RPD589848 RYO589847:RYZ589848 SIK589847:SIV589848 SSG589847:SSR589848 TCC589847:TCN589848 TLY589847:TMJ589848 TVU589847:TWF589848 UFQ589847:UGB589848 UPM589847:UPX589848 UZI589847:UZT589848 VJE589847:VJP589848 VTA589847:VTL589848 WCW589847:WDH589848 WMS589847:WND589848 WWO589847:WWZ589848 KC655383:KN655384 TY655383:UJ655384 ADU655383:AEF655384 ANQ655383:AOB655384 AXM655383:AXX655384 BHI655383:BHT655384 BRE655383:BRP655384 CBA655383:CBL655384 CKW655383:CLH655384 CUS655383:CVD655384 DEO655383:DEZ655384 DOK655383:DOV655384 DYG655383:DYR655384 EIC655383:EIN655384 ERY655383:ESJ655384 FBU655383:FCF655384 FLQ655383:FMB655384 FVM655383:FVX655384 GFI655383:GFT655384 GPE655383:GPP655384 GZA655383:GZL655384 HIW655383:HJH655384 HSS655383:HTD655384 ICO655383:ICZ655384 IMK655383:IMV655384 IWG655383:IWR655384 JGC655383:JGN655384 JPY655383:JQJ655384 JZU655383:KAF655384 KJQ655383:KKB655384 KTM655383:KTX655384 LDI655383:LDT655384 LNE655383:LNP655384 LXA655383:LXL655384 MGW655383:MHH655384 MQS655383:MRD655384 NAO655383:NAZ655384 NKK655383:NKV655384 NUG655383:NUR655384 OEC655383:OEN655384 ONY655383:OOJ655384 OXU655383:OYF655384 PHQ655383:PIB655384 PRM655383:PRX655384 QBI655383:QBT655384 QLE655383:QLP655384 QVA655383:QVL655384 REW655383:RFH655384 ROS655383:RPD655384 RYO655383:RYZ655384 SIK655383:SIV655384 SSG655383:SSR655384 TCC655383:TCN655384 TLY655383:TMJ655384 TVU655383:TWF655384 UFQ655383:UGB655384 UPM655383:UPX655384 UZI655383:UZT655384 VJE655383:VJP655384 VTA655383:VTL655384 WCW655383:WDH655384 WMS655383:WND655384 WWO655383:WWZ655384 KC720919:KN720920 TY720919:UJ720920 ADU720919:AEF720920 ANQ720919:AOB720920 AXM720919:AXX720920 BHI720919:BHT720920 BRE720919:BRP720920 CBA720919:CBL720920 CKW720919:CLH720920 CUS720919:CVD720920 DEO720919:DEZ720920 DOK720919:DOV720920 DYG720919:DYR720920 EIC720919:EIN720920 ERY720919:ESJ720920 FBU720919:FCF720920 FLQ720919:FMB720920 FVM720919:FVX720920 GFI720919:GFT720920 GPE720919:GPP720920 GZA720919:GZL720920 HIW720919:HJH720920 HSS720919:HTD720920 ICO720919:ICZ720920 IMK720919:IMV720920 IWG720919:IWR720920 JGC720919:JGN720920 JPY720919:JQJ720920 JZU720919:KAF720920 KJQ720919:KKB720920 KTM720919:KTX720920 LDI720919:LDT720920 LNE720919:LNP720920 LXA720919:LXL720920 MGW720919:MHH720920 MQS720919:MRD720920 NAO720919:NAZ720920 NKK720919:NKV720920 NUG720919:NUR720920 OEC720919:OEN720920 ONY720919:OOJ720920 OXU720919:OYF720920 PHQ720919:PIB720920 PRM720919:PRX720920 QBI720919:QBT720920 QLE720919:QLP720920 QVA720919:QVL720920 REW720919:RFH720920 ROS720919:RPD720920 RYO720919:RYZ720920 SIK720919:SIV720920 SSG720919:SSR720920 TCC720919:TCN720920 TLY720919:TMJ720920 TVU720919:TWF720920 UFQ720919:UGB720920 UPM720919:UPX720920 UZI720919:UZT720920 VJE720919:VJP720920 VTA720919:VTL720920 WCW720919:WDH720920 WMS720919:WND720920 WWO720919:WWZ720920 KC786455:KN786456 TY786455:UJ786456 ADU786455:AEF786456 ANQ786455:AOB786456 AXM786455:AXX786456 BHI786455:BHT786456 BRE786455:BRP786456 CBA786455:CBL786456 CKW786455:CLH786456 CUS786455:CVD786456 DEO786455:DEZ786456 DOK786455:DOV786456 DYG786455:DYR786456 EIC786455:EIN786456 ERY786455:ESJ786456 FBU786455:FCF786456 FLQ786455:FMB786456 FVM786455:FVX786456 GFI786455:GFT786456 GPE786455:GPP786456 GZA786455:GZL786456 HIW786455:HJH786456 HSS786455:HTD786456 ICO786455:ICZ786456 IMK786455:IMV786456 IWG786455:IWR786456 JGC786455:JGN786456 JPY786455:JQJ786456 JZU786455:KAF786456 KJQ786455:KKB786456 KTM786455:KTX786456 LDI786455:LDT786456 LNE786455:LNP786456 LXA786455:LXL786456 MGW786455:MHH786456 MQS786455:MRD786456 NAO786455:NAZ786456 NKK786455:NKV786456 NUG786455:NUR786456 OEC786455:OEN786456 ONY786455:OOJ786456 OXU786455:OYF786456 PHQ786455:PIB786456 PRM786455:PRX786456 QBI786455:QBT786456 QLE786455:QLP786456 QVA786455:QVL786456 REW786455:RFH786456 ROS786455:RPD786456 RYO786455:RYZ786456 SIK786455:SIV786456 SSG786455:SSR786456 TCC786455:TCN786456 TLY786455:TMJ786456 TVU786455:TWF786456 UFQ786455:UGB786456 UPM786455:UPX786456 UZI786455:UZT786456 VJE786455:VJP786456 VTA786455:VTL786456 WCW786455:WDH786456 WMS786455:WND786456 WWO786455:WWZ786456 KC851991:KN851992 TY851991:UJ851992 ADU851991:AEF851992 ANQ851991:AOB851992 AXM851991:AXX851992 BHI851991:BHT851992 BRE851991:BRP851992 CBA851991:CBL851992 CKW851991:CLH851992 CUS851991:CVD851992 DEO851991:DEZ851992 DOK851991:DOV851992 DYG851991:DYR851992 EIC851991:EIN851992 ERY851991:ESJ851992 FBU851991:FCF851992 FLQ851991:FMB851992 FVM851991:FVX851992 GFI851991:GFT851992 GPE851991:GPP851992 GZA851991:GZL851992 HIW851991:HJH851992 HSS851991:HTD851992 ICO851991:ICZ851992 IMK851991:IMV851992 IWG851991:IWR851992 JGC851991:JGN851992 JPY851991:JQJ851992 JZU851991:KAF851992 KJQ851991:KKB851992 KTM851991:KTX851992 LDI851991:LDT851992 LNE851991:LNP851992 LXA851991:LXL851992 MGW851991:MHH851992 MQS851991:MRD851992 NAO851991:NAZ851992 NKK851991:NKV851992 NUG851991:NUR851992 OEC851991:OEN851992 ONY851991:OOJ851992 OXU851991:OYF851992 PHQ851991:PIB851992 PRM851991:PRX851992 QBI851991:QBT851992 QLE851991:QLP851992 QVA851991:QVL851992 REW851991:RFH851992 ROS851991:RPD851992 RYO851991:RYZ851992 SIK851991:SIV851992 SSG851991:SSR851992 TCC851991:TCN851992 TLY851991:TMJ851992 TVU851991:TWF851992 UFQ851991:UGB851992 UPM851991:UPX851992 UZI851991:UZT851992 VJE851991:VJP851992 VTA851991:VTL851992 WCW851991:WDH851992 WMS851991:WND851992 WWO851991:WWZ851992 KC917527:KN917528 TY917527:UJ917528 ADU917527:AEF917528 ANQ917527:AOB917528 AXM917527:AXX917528 BHI917527:BHT917528 BRE917527:BRP917528 CBA917527:CBL917528 CKW917527:CLH917528 CUS917527:CVD917528 DEO917527:DEZ917528 DOK917527:DOV917528 DYG917527:DYR917528 EIC917527:EIN917528 ERY917527:ESJ917528 FBU917527:FCF917528 FLQ917527:FMB917528 FVM917527:FVX917528 GFI917527:GFT917528 GPE917527:GPP917528 GZA917527:GZL917528 HIW917527:HJH917528 HSS917527:HTD917528 ICO917527:ICZ917528 IMK917527:IMV917528 IWG917527:IWR917528 JGC917527:JGN917528 JPY917527:JQJ917528 JZU917527:KAF917528 KJQ917527:KKB917528 KTM917527:KTX917528 LDI917527:LDT917528 LNE917527:LNP917528 LXA917527:LXL917528 MGW917527:MHH917528 MQS917527:MRD917528 NAO917527:NAZ917528 NKK917527:NKV917528 NUG917527:NUR917528 OEC917527:OEN917528 ONY917527:OOJ917528 OXU917527:OYF917528 PHQ917527:PIB917528 PRM917527:PRX917528 QBI917527:QBT917528 QLE917527:QLP917528 QVA917527:QVL917528 REW917527:RFH917528 ROS917527:RPD917528 RYO917527:RYZ917528 SIK917527:SIV917528 SSG917527:SSR917528 TCC917527:TCN917528 TLY917527:TMJ917528 TVU917527:TWF917528 UFQ917527:UGB917528 UPM917527:UPX917528 UZI917527:UZT917528 VJE917527:VJP917528 VTA917527:VTL917528 WCW917527:WDH917528 WMS917527:WND917528 WWO917527:WWZ917528 WWO983063:WWZ983064 KC983063:KN983064 TY983063:UJ983064 ADU983063:AEF983064 ANQ983063:AOB983064 AXM983063:AXX983064 BHI983063:BHT983064 BRE983063:BRP983064 CBA983063:CBL983064 CKW983063:CLH983064 CUS983063:CVD983064 DEO983063:DEZ983064 DOK983063:DOV983064 DYG983063:DYR983064 EIC983063:EIN983064 ERY983063:ESJ983064 FBU983063:FCF983064 FLQ983063:FMB983064 FVM983063:FVX983064 GFI983063:GFT983064 GPE983063:GPP983064 GZA983063:GZL983064 HIW983063:HJH983064 HSS983063:HTD983064 ICO983063:ICZ983064 IMK983063:IMV983064 IWG983063:IWR983064 JGC983063:JGN983064 JPY983063:JQJ983064 JZU983063:KAF983064 KJQ983063:KKB983064 KTM983063:KTX983064 LDI983063:LDT983064 LNE983063:LNP983064 LXA983063:LXL983064 MGW983063:MHH983064 MQS983063:MRD983064 NAO983063:NAZ983064 NKK983063:NKV983064 NUG983063:NUR983064 OEC983063:OEN983064 ONY983063:OOJ983064 OXU983063:OYF983064 PHQ983063:PIB983064 PRM983063:PRX983064 QBI983063:QBT983064 QLE983063:QLP983064 QVA983063:QVL983064 REW983063:RFH983064 ROS983063:RPD983064 RYO983063:RYZ983064 SIK983063:SIV983064 SSG983063:SSR983064 TCC983063:TCN983064 TLY983063:TMJ983064 TVU983063:TWF983064 UFQ983063:UGB983064 UPM983063:UPX983064 UZI983063:UZT983064 VJE983063:VJP983064 VTA983063:VTL983064 WCW983063:WDH983064 WMS983063:WND983064 AR27:AR28 L983063:AR983064 L917527:AR917528 L851991:AR851992 L786455:AR786456 L720919:AR720920 L655383:AR655384 L589847:AR589848 L524311:AR524312 L458775:AR458776 L393239:AR393240 L327703:AR327704 L262167:AR262168 L196631:AR196632 L131095:AR131096 L65559:AR65560"/>
    <dataValidation allowBlank="1" prompt="Для выбора выполните двойной щелчок левой клавиши мыши по соответствующей ячейке." sqref="KC65561:KN65564 TY65561:UJ65564 ADU65561:AEF65564 ANQ65561:AOB65564 AXM65561:AXX65564 BHI65561:BHT65564 BRE65561:BRP65564 CBA65561:CBL65564 CKW65561:CLH65564 CUS65561:CVD65564 DEO65561:DEZ65564 DOK65561:DOV65564 DYG65561:DYR65564 EIC65561:EIN65564 ERY65561:ESJ65564 FBU65561:FCF65564 FLQ65561:FMB65564 FVM65561:FVX65564 GFI65561:GFT65564 GPE65561:GPP65564 GZA65561:GZL65564 HIW65561:HJH65564 HSS65561:HTD65564 ICO65561:ICZ65564 IMK65561:IMV65564 IWG65561:IWR65564 JGC65561:JGN65564 JPY65561:JQJ65564 JZU65561:KAF65564 KJQ65561:KKB65564 KTM65561:KTX65564 LDI65561:LDT65564 LNE65561:LNP65564 LXA65561:LXL65564 MGW65561:MHH65564 MQS65561:MRD65564 NAO65561:NAZ65564 NKK65561:NKV65564 NUG65561:NUR65564 OEC65561:OEN65564 ONY65561:OOJ65564 OXU65561:OYF65564 PHQ65561:PIB65564 PRM65561:PRX65564 QBI65561:QBT65564 QLE65561:QLP65564 QVA65561:QVL65564 REW65561:RFH65564 ROS65561:RPD65564 RYO65561:RYZ65564 SIK65561:SIV65564 SSG65561:SSR65564 TCC65561:TCN65564 TLY65561:TMJ65564 TVU65561:TWF65564 UFQ65561:UGB65564 UPM65561:UPX65564 UZI65561:UZT65564 VJE65561:VJP65564 VTA65561:VTL65564 WCW65561:WDH65564 WMS65561:WND65564 WWO65561:WWZ65564 KC131097:KN131100 TY131097:UJ131100 ADU131097:AEF131100 ANQ131097:AOB131100 AXM131097:AXX131100 BHI131097:BHT131100 BRE131097:BRP131100 CBA131097:CBL131100 CKW131097:CLH131100 CUS131097:CVD131100 DEO131097:DEZ131100 DOK131097:DOV131100 DYG131097:DYR131100 EIC131097:EIN131100 ERY131097:ESJ131100 FBU131097:FCF131100 FLQ131097:FMB131100 FVM131097:FVX131100 GFI131097:GFT131100 GPE131097:GPP131100 GZA131097:GZL131100 HIW131097:HJH131100 HSS131097:HTD131100 ICO131097:ICZ131100 IMK131097:IMV131100 IWG131097:IWR131100 JGC131097:JGN131100 JPY131097:JQJ131100 JZU131097:KAF131100 KJQ131097:KKB131100 KTM131097:KTX131100 LDI131097:LDT131100 LNE131097:LNP131100 LXA131097:LXL131100 MGW131097:MHH131100 MQS131097:MRD131100 NAO131097:NAZ131100 NKK131097:NKV131100 NUG131097:NUR131100 OEC131097:OEN131100 ONY131097:OOJ131100 OXU131097:OYF131100 PHQ131097:PIB131100 PRM131097:PRX131100 QBI131097:QBT131100 QLE131097:QLP131100 QVA131097:QVL131100 REW131097:RFH131100 ROS131097:RPD131100 RYO131097:RYZ131100 SIK131097:SIV131100 SSG131097:SSR131100 TCC131097:TCN131100 TLY131097:TMJ131100 TVU131097:TWF131100 UFQ131097:UGB131100 UPM131097:UPX131100 UZI131097:UZT131100 VJE131097:VJP131100 VTA131097:VTL131100 WCW131097:WDH131100 WMS131097:WND131100 WWO131097:WWZ131100 KC196633:KN196636 TY196633:UJ196636 ADU196633:AEF196636 ANQ196633:AOB196636 AXM196633:AXX196636 BHI196633:BHT196636 BRE196633:BRP196636 CBA196633:CBL196636 CKW196633:CLH196636 CUS196633:CVD196636 DEO196633:DEZ196636 DOK196633:DOV196636 DYG196633:DYR196636 EIC196633:EIN196636 ERY196633:ESJ196636 FBU196633:FCF196636 FLQ196633:FMB196636 FVM196633:FVX196636 GFI196633:GFT196636 GPE196633:GPP196636 GZA196633:GZL196636 HIW196633:HJH196636 HSS196633:HTD196636 ICO196633:ICZ196636 IMK196633:IMV196636 IWG196633:IWR196636 JGC196633:JGN196636 JPY196633:JQJ196636 JZU196633:KAF196636 KJQ196633:KKB196636 KTM196633:KTX196636 LDI196633:LDT196636 LNE196633:LNP196636 LXA196633:LXL196636 MGW196633:MHH196636 MQS196633:MRD196636 NAO196633:NAZ196636 NKK196633:NKV196636 NUG196633:NUR196636 OEC196633:OEN196636 ONY196633:OOJ196636 OXU196633:OYF196636 PHQ196633:PIB196636 PRM196633:PRX196636 QBI196633:QBT196636 QLE196633:QLP196636 QVA196633:QVL196636 REW196633:RFH196636 ROS196633:RPD196636 RYO196633:RYZ196636 SIK196633:SIV196636 SSG196633:SSR196636 TCC196633:TCN196636 TLY196633:TMJ196636 TVU196633:TWF196636 UFQ196633:UGB196636 UPM196633:UPX196636 UZI196633:UZT196636 VJE196633:VJP196636 VTA196633:VTL196636 WCW196633:WDH196636 WMS196633:WND196636 WWO196633:WWZ196636 KC262169:KN262172 TY262169:UJ262172 ADU262169:AEF262172 ANQ262169:AOB262172 AXM262169:AXX262172 BHI262169:BHT262172 BRE262169:BRP262172 CBA262169:CBL262172 CKW262169:CLH262172 CUS262169:CVD262172 DEO262169:DEZ262172 DOK262169:DOV262172 DYG262169:DYR262172 EIC262169:EIN262172 ERY262169:ESJ262172 FBU262169:FCF262172 FLQ262169:FMB262172 FVM262169:FVX262172 GFI262169:GFT262172 GPE262169:GPP262172 GZA262169:GZL262172 HIW262169:HJH262172 HSS262169:HTD262172 ICO262169:ICZ262172 IMK262169:IMV262172 IWG262169:IWR262172 JGC262169:JGN262172 JPY262169:JQJ262172 JZU262169:KAF262172 KJQ262169:KKB262172 KTM262169:KTX262172 LDI262169:LDT262172 LNE262169:LNP262172 LXA262169:LXL262172 MGW262169:MHH262172 MQS262169:MRD262172 NAO262169:NAZ262172 NKK262169:NKV262172 NUG262169:NUR262172 OEC262169:OEN262172 ONY262169:OOJ262172 OXU262169:OYF262172 PHQ262169:PIB262172 PRM262169:PRX262172 QBI262169:QBT262172 QLE262169:QLP262172 QVA262169:QVL262172 REW262169:RFH262172 ROS262169:RPD262172 RYO262169:RYZ262172 SIK262169:SIV262172 SSG262169:SSR262172 TCC262169:TCN262172 TLY262169:TMJ262172 TVU262169:TWF262172 UFQ262169:UGB262172 UPM262169:UPX262172 UZI262169:UZT262172 VJE262169:VJP262172 VTA262169:VTL262172 WCW262169:WDH262172 WMS262169:WND262172 WWO262169:WWZ262172 KC327705:KN327708 TY327705:UJ327708 ADU327705:AEF327708 ANQ327705:AOB327708 AXM327705:AXX327708 BHI327705:BHT327708 BRE327705:BRP327708 CBA327705:CBL327708 CKW327705:CLH327708 CUS327705:CVD327708 DEO327705:DEZ327708 DOK327705:DOV327708 DYG327705:DYR327708 EIC327705:EIN327708 ERY327705:ESJ327708 FBU327705:FCF327708 FLQ327705:FMB327708 FVM327705:FVX327708 GFI327705:GFT327708 GPE327705:GPP327708 GZA327705:GZL327708 HIW327705:HJH327708 HSS327705:HTD327708 ICO327705:ICZ327708 IMK327705:IMV327708 IWG327705:IWR327708 JGC327705:JGN327708 JPY327705:JQJ327708 JZU327705:KAF327708 KJQ327705:KKB327708 KTM327705:KTX327708 LDI327705:LDT327708 LNE327705:LNP327708 LXA327705:LXL327708 MGW327705:MHH327708 MQS327705:MRD327708 NAO327705:NAZ327708 NKK327705:NKV327708 NUG327705:NUR327708 OEC327705:OEN327708 ONY327705:OOJ327708 OXU327705:OYF327708 PHQ327705:PIB327708 PRM327705:PRX327708 QBI327705:QBT327708 QLE327705:QLP327708 QVA327705:QVL327708 REW327705:RFH327708 ROS327705:RPD327708 RYO327705:RYZ327708 SIK327705:SIV327708 SSG327705:SSR327708 TCC327705:TCN327708 TLY327705:TMJ327708 TVU327705:TWF327708 UFQ327705:UGB327708 UPM327705:UPX327708 UZI327705:UZT327708 VJE327705:VJP327708 VTA327705:VTL327708 WCW327705:WDH327708 WMS327705:WND327708 WWO327705:WWZ327708 KC393241:KN393244 TY393241:UJ393244 ADU393241:AEF393244 ANQ393241:AOB393244 AXM393241:AXX393244 BHI393241:BHT393244 BRE393241:BRP393244 CBA393241:CBL393244 CKW393241:CLH393244 CUS393241:CVD393244 DEO393241:DEZ393244 DOK393241:DOV393244 DYG393241:DYR393244 EIC393241:EIN393244 ERY393241:ESJ393244 FBU393241:FCF393244 FLQ393241:FMB393244 FVM393241:FVX393244 GFI393241:GFT393244 GPE393241:GPP393244 GZA393241:GZL393244 HIW393241:HJH393244 HSS393241:HTD393244 ICO393241:ICZ393244 IMK393241:IMV393244 IWG393241:IWR393244 JGC393241:JGN393244 JPY393241:JQJ393244 JZU393241:KAF393244 KJQ393241:KKB393244 KTM393241:KTX393244 LDI393241:LDT393244 LNE393241:LNP393244 LXA393241:LXL393244 MGW393241:MHH393244 MQS393241:MRD393244 NAO393241:NAZ393244 NKK393241:NKV393244 NUG393241:NUR393244 OEC393241:OEN393244 ONY393241:OOJ393244 OXU393241:OYF393244 PHQ393241:PIB393244 PRM393241:PRX393244 QBI393241:QBT393244 QLE393241:QLP393244 QVA393241:QVL393244 REW393241:RFH393244 ROS393241:RPD393244 RYO393241:RYZ393244 SIK393241:SIV393244 SSG393241:SSR393244 TCC393241:TCN393244 TLY393241:TMJ393244 TVU393241:TWF393244 UFQ393241:UGB393244 UPM393241:UPX393244 UZI393241:UZT393244 VJE393241:VJP393244 VTA393241:VTL393244 WCW393241:WDH393244 WMS393241:WND393244 WWO393241:WWZ393244 KC458777:KN458780 TY458777:UJ458780 ADU458777:AEF458780 ANQ458777:AOB458780 AXM458777:AXX458780 BHI458777:BHT458780 BRE458777:BRP458780 CBA458777:CBL458780 CKW458777:CLH458780 CUS458777:CVD458780 DEO458777:DEZ458780 DOK458777:DOV458780 DYG458777:DYR458780 EIC458777:EIN458780 ERY458777:ESJ458780 FBU458777:FCF458780 FLQ458777:FMB458780 FVM458777:FVX458780 GFI458777:GFT458780 GPE458777:GPP458780 GZA458777:GZL458780 HIW458777:HJH458780 HSS458777:HTD458780 ICO458777:ICZ458780 IMK458777:IMV458780 IWG458777:IWR458780 JGC458777:JGN458780 JPY458777:JQJ458780 JZU458777:KAF458780 KJQ458777:KKB458780 KTM458777:KTX458780 LDI458777:LDT458780 LNE458777:LNP458780 LXA458777:LXL458780 MGW458777:MHH458780 MQS458777:MRD458780 NAO458777:NAZ458780 NKK458777:NKV458780 NUG458777:NUR458780 OEC458777:OEN458780 ONY458777:OOJ458780 OXU458777:OYF458780 PHQ458777:PIB458780 PRM458777:PRX458780 QBI458777:QBT458780 QLE458777:QLP458780 QVA458777:QVL458780 REW458777:RFH458780 ROS458777:RPD458780 RYO458777:RYZ458780 SIK458777:SIV458780 SSG458777:SSR458780 TCC458777:TCN458780 TLY458777:TMJ458780 TVU458777:TWF458780 UFQ458777:UGB458780 UPM458777:UPX458780 UZI458777:UZT458780 VJE458777:VJP458780 VTA458777:VTL458780 WCW458777:WDH458780 WMS458777:WND458780 WWO458777:WWZ458780 KC524313:KN524316 TY524313:UJ524316 ADU524313:AEF524316 ANQ524313:AOB524316 AXM524313:AXX524316 BHI524313:BHT524316 BRE524313:BRP524316 CBA524313:CBL524316 CKW524313:CLH524316 CUS524313:CVD524316 DEO524313:DEZ524316 DOK524313:DOV524316 DYG524313:DYR524316 EIC524313:EIN524316 ERY524313:ESJ524316 FBU524313:FCF524316 FLQ524313:FMB524316 FVM524313:FVX524316 GFI524313:GFT524316 GPE524313:GPP524316 GZA524313:GZL524316 HIW524313:HJH524316 HSS524313:HTD524316 ICO524313:ICZ524316 IMK524313:IMV524316 IWG524313:IWR524316 JGC524313:JGN524316 JPY524313:JQJ524316 JZU524313:KAF524316 KJQ524313:KKB524316 KTM524313:KTX524316 LDI524313:LDT524316 LNE524313:LNP524316 LXA524313:LXL524316 MGW524313:MHH524316 MQS524313:MRD524316 NAO524313:NAZ524316 NKK524313:NKV524316 NUG524313:NUR524316 OEC524313:OEN524316 ONY524313:OOJ524316 OXU524313:OYF524316 PHQ524313:PIB524316 PRM524313:PRX524316 QBI524313:QBT524316 QLE524313:QLP524316 QVA524313:QVL524316 REW524313:RFH524316 ROS524313:RPD524316 RYO524313:RYZ524316 SIK524313:SIV524316 SSG524313:SSR524316 TCC524313:TCN524316 TLY524313:TMJ524316 TVU524313:TWF524316 UFQ524313:UGB524316 UPM524313:UPX524316 UZI524313:UZT524316 VJE524313:VJP524316 VTA524313:VTL524316 WCW524313:WDH524316 WMS524313:WND524316 WWO524313:WWZ524316 KC589849:KN589852 TY589849:UJ589852 ADU589849:AEF589852 ANQ589849:AOB589852 AXM589849:AXX589852 BHI589849:BHT589852 BRE589849:BRP589852 CBA589849:CBL589852 CKW589849:CLH589852 CUS589849:CVD589852 DEO589849:DEZ589852 DOK589849:DOV589852 DYG589849:DYR589852 EIC589849:EIN589852 ERY589849:ESJ589852 FBU589849:FCF589852 FLQ589849:FMB589852 FVM589849:FVX589852 GFI589849:GFT589852 GPE589849:GPP589852 GZA589849:GZL589852 HIW589849:HJH589852 HSS589849:HTD589852 ICO589849:ICZ589852 IMK589849:IMV589852 IWG589849:IWR589852 JGC589849:JGN589852 JPY589849:JQJ589852 JZU589849:KAF589852 KJQ589849:KKB589852 KTM589849:KTX589852 LDI589849:LDT589852 LNE589849:LNP589852 LXA589849:LXL589852 MGW589849:MHH589852 MQS589849:MRD589852 NAO589849:NAZ589852 NKK589849:NKV589852 NUG589849:NUR589852 OEC589849:OEN589852 ONY589849:OOJ589852 OXU589849:OYF589852 PHQ589849:PIB589852 PRM589849:PRX589852 QBI589849:QBT589852 QLE589849:QLP589852 QVA589849:QVL589852 REW589849:RFH589852 ROS589849:RPD589852 RYO589849:RYZ589852 SIK589849:SIV589852 SSG589849:SSR589852 TCC589849:TCN589852 TLY589849:TMJ589852 TVU589849:TWF589852 UFQ589849:UGB589852 UPM589849:UPX589852 UZI589849:UZT589852 VJE589849:VJP589852 VTA589849:VTL589852 WCW589849:WDH589852 WMS589849:WND589852 WWO589849:WWZ589852 KC655385:KN655388 TY655385:UJ655388 ADU655385:AEF655388 ANQ655385:AOB655388 AXM655385:AXX655388 BHI655385:BHT655388 BRE655385:BRP655388 CBA655385:CBL655388 CKW655385:CLH655388 CUS655385:CVD655388 DEO655385:DEZ655388 DOK655385:DOV655388 DYG655385:DYR655388 EIC655385:EIN655388 ERY655385:ESJ655388 FBU655385:FCF655388 FLQ655385:FMB655388 FVM655385:FVX655388 GFI655385:GFT655388 GPE655385:GPP655388 GZA655385:GZL655388 HIW655385:HJH655388 HSS655385:HTD655388 ICO655385:ICZ655388 IMK655385:IMV655388 IWG655385:IWR655388 JGC655385:JGN655388 JPY655385:JQJ655388 JZU655385:KAF655388 KJQ655385:KKB655388 KTM655385:KTX655388 LDI655385:LDT655388 LNE655385:LNP655388 LXA655385:LXL655388 MGW655385:MHH655388 MQS655385:MRD655388 NAO655385:NAZ655388 NKK655385:NKV655388 NUG655385:NUR655388 OEC655385:OEN655388 ONY655385:OOJ655388 OXU655385:OYF655388 PHQ655385:PIB655388 PRM655385:PRX655388 QBI655385:QBT655388 QLE655385:QLP655388 QVA655385:QVL655388 REW655385:RFH655388 ROS655385:RPD655388 RYO655385:RYZ655388 SIK655385:SIV655388 SSG655385:SSR655388 TCC655385:TCN655388 TLY655385:TMJ655388 TVU655385:TWF655388 UFQ655385:UGB655388 UPM655385:UPX655388 UZI655385:UZT655388 VJE655385:VJP655388 VTA655385:VTL655388 WCW655385:WDH655388 WMS655385:WND655388 WWO655385:WWZ655388 KC720921:KN720924 TY720921:UJ720924 ADU720921:AEF720924 ANQ720921:AOB720924 AXM720921:AXX720924 BHI720921:BHT720924 BRE720921:BRP720924 CBA720921:CBL720924 CKW720921:CLH720924 CUS720921:CVD720924 DEO720921:DEZ720924 DOK720921:DOV720924 DYG720921:DYR720924 EIC720921:EIN720924 ERY720921:ESJ720924 FBU720921:FCF720924 FLQ720921:FMB720924 FVM720921:FVX720924 GFI720921:GFT720924 GPE720921:GPP720924 GZA720921:GZL720924 HIW720921:HJH720924 HSS720921:HTD720924 ICO720921:ICZ720924 IMK720921:IMV720924 IWG720921:IWR720924 JGC720921:JGN720924 JPY720921:JQJ720924 JZU720921:KAF720924 KJQ720921:KKB720924 KTM720921:KTX720924 LDI720921:LDT720924 LNE720921:LNP720924 LXA720921:LXL720924 MGW720921:MHH720924 MQS720921:MRD720924 NAO720921:NAZ720924 NKK720921:NKV720924 NUG720921:NUR720924 OEC720921:OEN720924 ONY720921:OOJ720924 OXU720921:OYF720924 PHQ720921:PIB720924 PRM720921:PRX720924 QBI720921:QBT720924 QLE720921:QLP720924 QVA720921:QVL720924 REW720921:RFH720924 ROS720921:RPD720924 RYO720921:RYZ720924 SIK720921:SIV720924 SSG720921:SSR720924 TCC720921:TCN720924 TLY720921:TMJ720924 TVU720921:TWF720924 UFQ720921:UGB720924 UPM720921:UPX720924 UZI720921:UZT720924 VJE720921:VJP720924 VTA720921:VTL720924 WCW720921:WDH720924 WMS720921:WND720924 WWO720921:WWZ720924 KC786457:KN786460 TY786457:UJ786460 ADU786457:AEF786460 ANQ786457:AOB786460 AXM786457:AXX786460 BHI786457:BHT786460 BRE786457:BRP786460 CBA786457:CBL786460 CKW786457:CLH786460 CUS786457:CVD786460 DEO786457:DEZ786460 DOK786457:DOV786460 DYG786457:DYR786460 EIC786457:EIN786460 ERY786457:ESJ786460 FBU786457:FCF786460 FLQ786457:FMB786460 FVM786457:FVX786460 GFI786457:GFT786460 GPE786457:GPP786460 GZA786457:GZL786460 HIW786457:HJH786460 HSS786457:HTD786460 ICO786457:ICZ786460 IMK786457:IMV786460 IWG786457:IWR786460 JGC786457:JGN786460 JPY786457:JQJ786460 JZU786457:KAF786460 KJQ786457:KKB786460 KTM786457:KTX786460 LDI786457:LDT786460 LNE786457:LNP786460 LXA786457:LXL786460 MGW786457:MHH786460 MQS786457:MRD786460 NAO786457:NAZ786460 NKK786457:NKV786460 NUG786457:NUR786460 OEC786457:OEN786460 ONY786457:OOJ786460 OXU786457:OYF786460 PHQ786457:PIB786460 PRM786457:PRX786460 QBI786457:QBT786460 QLE786457:QLP786460 QVA786457:QVL786460 REW786457:RFH786460 ROS786457:RPD786460 RYO786457:RYZ786460 SIK786457:SIV786460 SSG786457:SSR786460 TCC786457:TCN786460 TLY786457:TMJ786460 TVU786457:TWF786460 UFQ786457:UGB786460 UPM786457:UPX786460 UZI786457:UZT786460 VJE786457:VJP786460 VTA786457:VTL786460 WCW786457:WDH786460 WMS786457:WND786460 WWO786457:WWZ786460 KC851993:KN851996 TY851993:UJ851996 ADU851993:AEF851996 ANQ851993:AOB851996 AXM851993:AXX851996 BHI851993:BHT851996 BRE851993:BRP851996 CBA851993:CBL851996 CKW851993:CLH851996 CUS851993:CVD851996 DEO851993:DEZ851996 DOK851993:DOV851996 DYG851993:DYR851996 EIC851993:EIN851996 ERY851993:ESJ851996 FBU851993:FCF851996 FLQ851993:FMB851996 FVM851993:FVX851996 GFI851993:GFT851996 GPE851993:GPP851996 GZA851993:GZL851996 HIW851993:HJH851996 HSS851993:HTD851996 ICO851993:ICZ851996 IMK851993:IMV851996 IWG851993:IWR851996 JGC851993:JGN851996 JPY851993:JQJ851996 JZU851993:KAF851996 KJQ851993:KKB851996 KTM851993:KTX851996 LDI851993:LDT851996 LNE851993:LNP851996 LXA851993:LXL851996 MGW851993:MHH851996 MQS851993:MRD851996 NAO851993:NAZ851996 NKK851993:NKV851996 NUG851993:NUR851996 OEC851993:OEN851996 ONY851993:OOJ851996 OXU851993:OYF851996 PHQ851993:PIB851996 PRM851993:PRX851996 QBI851993:QBT851996 QLE851993:QLP851996 QVA851993:QVL851996 REW851993:RFH851996 ROS851993:RPD851996 RYO851993:RYZ851996 SIK851993:SIV851996 SSG851993:SSR851996 TCC851993:TCN851996 TLY851993:TMJ851996 TVU851993:TWF851996 UFQ851993:UGB851996 UPM851993:UPX851996 UZI851993:UZT851996 VJE851993:VJP851996 VTA851993:VTL851996 WCW851993:WDH851996 WMS851993:WND851996 WWO851993:WWZ851996 KC917529:KN917532 TY917529:UJ917532 ADU917529:AEF917532 ANQ917529:AOB917532 AXM917529:AXX917532 BHI917529:BHT917532 BRE917529:BRP917532 CBA917529:CBL917532 CKW917529:CLH917532 CUS917529:CVD917532 DEO917529:DEZ917532 DOK917529:DOV917532 DYG917529:DYR917532 EIC917529:EIN917532 ERY917529:ESJ917532 FBU917529:FCF917532 FLQ917529:FMB917532 FVM917529:FVX917532 GFI917529:GFT917532 GPE917529:GPP917532 GZA917529:GZL917532 HIW917529:HJH917532 HSS917529:HTD917532 ICO917529:ICZ917532 IMK917529:IMV917532 IWG917529:IWR917532 JGC917529:JGN917532 JPY917529:JQJ917532 JZU917529:KAF917532 KJQ917529:KKB917532 KTM917529:KTX917532 LDI917529:LDT917532 LNE917529:LNP917532 LXA917529:LXL917532 MGW917529:MHH917532 MQS917529:MRD917532 NAO917529:NAZ917532 NKK917529:NKV917532 NUG917529:NUR917532 OEC917529:OEN917532 ONY917529:OOJ917532 OXU917529:OYF917532 PHQ917529:PIB917532 PRM917529:PRX917532 QBI917529:QBT917532 QLE917529:QLP917532 QVA917529:QVL917532 REW917529:RFH917532 ROS917529:RPD917532 RYO917529:RYZ917532 SIK917529:SIV917532 SSG917529:SSR917532 TCC917529:TCN917532 TLY917529:TMJ917532 TVU917529:TWF917532 UFQ917529:UGB917532 UPM917529:UPX917532 UZI917529:UZT917532 VJE917529:VJP917532 VTA917529:VTL917532 WCW917529:WDH917532 WMS917529:WND917532 WWO917529:WWZ917532 KC983065:KN983068 TY983065:UJ983068 ADU983065:AEF983068 ANQ983065:AOB983068 AXM983065:AXX983068 BHI983065:BHT983068 BRE983065:BRP983068 CBA983065:CBL983068 CKW983065:CLH983068 CUS983065:CVD983068 DEO983065:DEZ983068 DOK983065:DOV983068 DYG983065:DYR983068 EIC983065:EIN983068 ERY983065:ESJ983068 FBU983065:FCF983068 FLQ983065:FMB983068 FVM983065:FVX983068 GFI983065:GFT983068 GPE983065:GPP983068 GZA983065:GZL983068 HIW983065:HJH983068 HSS983065:HTD983068 ICO983065:ICZ983068 IMK983065:IMV983068 IWG983065:IWR983068 JGC983065:JGN983068 JPY983065:JQJ983068 JZU983065:KAF983068 KJQ983065:KKB983068 KTM983065:KTX983068 LDI983065:LDT983068 LNE983065:LNP983068 LXA983065:LXL983068 MGW983065:MHH983068 MQS983065:MRD983068 NAO983065:NAZ983068 NKK983065:NKV983068 NUG983065:NUR983068 OEC983065:OEN983068 ONY983065:OOJ983068 OXU983065:OYF983068 PHQ983065:PIB983068 PRM983065:PRX983068 QBI983065:QBT983068 QLE983065:QLP983068 QVA983065:QVL983068 REW983065:RFH983068 ROS983065:RPD983068 RYO983065:RYZ983068 SIK983065:SIV983068 SSG983065:SSR983068 TCC983065:TCN983068 TLY983065:TMJ983068 TVU983065:TWF983068 UFQ983065:UGB983068 UPM983065:UPX983068 UZI983065:UZT983068 VJE983065:VJP983068 VTA983065:VTL983068 WCW983065:WDH983068 WMS983065:WND983068 WWO983065:WWZ983068 WWO983062:WWZ983062 KC26:KN2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58:KN65558 TY65558:UJ65558 ADU65558:AEF65558 ANQ65558:AOB65558 AXM65558:AXX65558 BHI65558:BHT65558 BRE65558:BRP65558 CBA65558:CBL65558 CKW65558:CLH65558 CUS65558:CVD65558 DEO65558:DEZ65558 DOK65558:DOV65558 DYG65558:DYR65558 EIC65558:EIN65558 ERY65558:ESJ65558 FBU65558:FCF65558 FLQ65558:FMB65558 FVM65558:FVX65558 GFI65558:GFT65558 GPE65558:GPP65558 GZA65558:GZL65558 HIW65558:HJH65558 HSS65558:HTD65558 ICO65558:ICZ65558 IMK65558:IMV65558 IWG65558:IWR65558 JGC65558:JGN65558 JPY65558:JQJ65558 JZU65558:KAF65558 KJQ65558:KKB65558 KTM65558:KTX65558 LDI65558:LDT65558 LNE65558:LNP65558 LXA65558:LXL65558 MGW65558:MHH65558 MQS65558:MRD65558 NAO65558:NAZ65558 NKK65558:NKV65558 NUG65558:NUR65558 OEC65558:OEN65558 ONY65558:OOJ65558 OXU65558:OYF65558 PHQ65558:PIB65558 PRM65558:PRX65558 QBI65558:QBT65558 QLE65558:QLP65558 QVA65558:QVL65558 REW65558:RFH65558 ROS65558:RPD65558 RYO65558:RYZ65558 SIK65558:SIV65558 SSG65558:SSR65558 TCC65558:TCN65558 TLY65558:TMJ65558 TVU65558:TWF65558 UFQ65558:UGB65558 UPM65558:UPX65558 UZI65558:UZT65558 VJE65558:VJP65558 VTA65558:VTL65558 WCW65558:WDH65558 WMS65558:WND65558 WWO65558:WWZ65558 KC131094:KN131094 TY131094:UJ131094 ADU131094:AEF131094 ANQ131094:AOB131094 AXM131094:AXX131094 BHI131094:BHT131094 BRE131094:BRP131094 CBA131094:CBL131094 CKW131094:CLH131094 CUS131094:CVD131094 DEO131094:DEZ131094 DOK131094:DOV131094 DYG131094:DYR131094 EIC131094:EIN131094 ERY131094:ESJ131094 FBU131094:FCF131094 FLQ131094:FMB131094 FVM131094:FVX131094 GFI131094:GFT131094 GPE131094:GPP131094 GZA131094:GZL131094 HIW131094:HJH131094 HSS131094:HTD131094 ICO131094:ICZ131094 IMK131094:IMV131094 IWG131094:IWR131094 JGC131094:JGN131094 JPY131094:JQJ131094 JZU131094:KAF131094 KJQ131094:KKB131094 KTM131094:KTX131094 LDI131094:LDT131094 LNE131094:LNP131094 LXA131094:LXL131094 MGW131094:MHH131094 MQS131094:MRD131094 NAO131094:NAZ131094 NKK131094:NKV131094 NUG131094:NUR131094 OEC131094:OEN131094 ONY131094:OOJ131094 OXU131094:OYF131094 PHQ131094:PIB131094 PRM131094:PRX131094 QBI131094:QBT131094 QLE131094:QLP131094 QVA131094:QVL131094 REW131094:RFH131094 ROS131094:RPD131094 RYO131094:RYZ131094 SIK131094:SIV131094 SSG131094:SSR131094 TCC131094:TCN131094 TLY131094:TMJ131094 TVU131094:TWF131094 UFQ131094:UGB131094 UPM131094:UPX131094 UZI131094:UZT131094 VJE131094:VJP131094 VTA131094:VTL131094 WCW131094:WDH131094 WMS131094:WND131094 WWO131094:WWZ131094 KC196630:KN196630 TY196630:UJ196630 ADU196630:AEF196630 ANQ196630:AOB196630 AXM196630:AXX196630 BHI196630:BHT196630 BRE196630:BRP196630 CBA196630:CBL196630 CKW196630:CLH196630 CUS196630:CVD196630 DEO196630:DEZ196630 DOK196630:DOV196630 DYG196630:DYR196630 EIC196630:EIN196630 ERY196630:ESJ196630 FBU196630:FCF196630 FLQ196630:FMB196630 FVM196630:FVX196630 GFI196630:GFT196630 GPE196630:GPP196630 GZA196630:GZL196630 HIW196630:HJH196630 HSS196630:HTD196630 ICO196630:ICZ196630 IMK196630:IMV196630 IWG196630:IWR196630 JGC196630:JGN196630 JPY196630:JQJ196630 JZU196630:KAF196630 KJQ196630:KKB196630 KTM196630:KTX196630 LDI196630:LDT196630 LNE196630:LNP196630 LXA196630:LXL196630 MGW196630:MHH196630 MQS196630:MRD196630 NAO196630:NAZ196630 NKK196630:NKV196630 NUG196630:NUR196630 OEC196630:OEN196630 ONY196630:OOJ196630 OXU196630:OYF196630 PHQ196630:PIB196630 PRM196630:PRX196630 QBI196630:QBT196630 QLE196630:QLP196630 QVA196630:QVL196630 REW196630:RFH196630 ROS196630:RPD196630 RYO196630:RYZ196630 SIK196630:SIV196630 SSG196630:SSR196630 TCC196630:TCN196630 TLY196630:TMJ196630 TVU196630:TWF196630 UFQ196630:UGB196630 UPM196630:UPX196630 UZI196630:UZT196630 VJE196630:VJP196630 VTA196630:VTL196630 WCW196630:WDH196630 WMS196630:WND196630 WWO196630:WWZ196630 KC262166:KN262166 TY262166:UJ262166 ADU262166:AEF262166 ANQ262166:AOB262166 AXM262166:AXX262166 BHI262166:BHT262166 BRE262166:BRP262166 CBA262166:CBL262166 CKW262166:CLH262166 CUS262166:CVD262166 DEO262166:DEZ262166 DOK262166:DOV262166 DYG262166:DYR262166 EIC262166:EIN262166 ERY262166:ESJ262166 FBU262166:FCF262166 FLQ262166:FMB262166 FVM262166:FVX262166 GFI262166:GFT262166 GPE262166:GPP262166 GZA262166:GZL262166 HIW262166:HJH262166 HSS262166:HTD262166 ICO262166:ICZ262166 IMK262166:IMV262166 IWG262166:IWR262166 JGC262166:JGN262166 JPY262166:JQJ262166 JZU262166:KAF262166 KJQ262166:KKB262166 KTM262166:KTX262166 LDI262166:LDT262166 LNE262166:LNP262166 LXA262166:LXL262166 MGW262166:MHH262166 MQS262166:MRD262166 NAO262166:NAZ262166 NKK262166:NKV262166 NUG262166:NUR262166 OEC262166:OEN262166 ONY262166:OOJ262166 OXU262166:OYF262166 PHQ262166:PIB262166 PRM262166:PRX262166 QBI262166:QBT262166 QLE262166:QLP262166 QVA262166:QVL262166 REW262166:RFH262166 ROS262166:RPD262166 RYO262166:RYZ262166 SIK262166:SIV262166 SSG262166:SSR262166 TCC262166:TCN262166 TLY262166:TMJ262166 TVU262166:TWF262166 UFQ262166:UGB262166 UPM262166:UPX262166 UZI262166:UZT262166 VJE262166:VJP262166 VTA262166:VTL262166 WCW262166:WDH262166 WMS262166:WND262166 WWO262166:WWZ262166 KC327702:KN327702 TY327702:UJ327702 ADU327702:AEF327702 ANQ327702:AOB327702 AXM327702:AXX327702 BHI327702:BHT327702 BRE327702:BRP327702 CBA327702:CBL327702 CKW327702:CLH327702 CUS327702:CVD327702 DEO327702:DEZ327702 DOK327702:DOV327702 DYG327702:DYR327702 EIC327702:EIN327702 ERY327702:ESJ327702 FBU327702:FCF327702 FLQ327702:FMB327702 FVM327702:FVX327702 GFI327702:GFT327702 GPE327702:GPP327702 GZA327702:GZL327702 HIW327702:HJH327702 HSS327702:HTD327702 ICO327702:ICZ327702 IMK327702:IMV327702 IWG327702:IWR327702 JGC327702:JGN327702 JPY327702:JQJ327702 JZU327702:KAF327702 KJQ327702:KKB327702 KTM327702:KTX327702 LDI327702:LDT327702 LNE327702:LNP327702 LXA327702:LXL327702 MGW327702:MHH327702 MQS327702:MRD327702 NAO327702:NAZ327702 NKK327702:NKV327702 NUG327702:NUR327702 OEC327702:OEN327702 ONY327702:OOJ327702 OXU327702:OYF327702 PHQ327702:PIB327702 PRM327702:PRX327702 QBI327702:QBT327702 QLE327702:QLP327702 QVA327702:QVL327702 REW327702:RFH327702 ROS327702:RPD327702 RYO327702:RYZ327702 SIK327702:SIV327702 SSG327702:SSR327702 TCC327702:TCN327702 TLY327702:TMJ327702 TVU327702:TWF327702 UFQ327702:UGB327702 UPM327702:UPX327702 UZI327702:UZT327702 VJE327702:VJP327702 VTA327702:VTL327702 WCW327702:WDH327702 WMS327702:WND327702 WWO327702:WWZ327702 KC393238:KN393238 TY393238:UJ393238 ADU393238:AEF393238 ANQ393238:AOB393238 AXM393238:AXX393238 BHI393238:BHT393238 BRE393238:BRP393238 CBA393238:CBL393238 CKW393238:CLH393238 CUS393238:CVD393238 DEO393238:DEZ393238 DOK393238:DOV393238 DYG393238:DYR393238 EIC393238:EIN393238 ERY393238:ESJ393238 FBU393238:FCF393238 FLQ393238:FMB393238 FVM393238:FVX393238 GFI393238:GFT393238 GPE393238:GPP393238 GZA393238:GZL393238 HIW393238:HJH393238 HSS393238:HTD393238 ICO393238:ICZ393238 IMK393238:IMV393238 IWG393238:IWR393238 JGC393238:JGN393238 JPY393238:JQJ393238 JZU393238:KAF393238 KJQ393238:KKB393238 KTM393238:KTX393238 LDI393238:LDT393238 LNE393238:LNP393238 LXA393238:LXL393238 MGW393238:MHH393238 MQS393238:MRD393238 NAO393238:NAZ393238 NKK393238:NKV393238 NUG393238:NUR393238 OEC393238:OEN393238 ONY393238:OOJ393238 OXU393238:OYF393238 PHQ393238:PIB393238 PRM393238:PRX393238 QBI393238:QBT393238 QLE393238:QLP393238 QVA393238:QVL393238 REW393238:RFH393238 ROS393238:RPD393238 RYO393238:RYZ393238 SIK393238:SIV393238 SSG393238:SSR393238 TCC393238:TCN393238 TLY393238:TMJ393238 TVU393238:TWF393238 UFQ393238:UGB393238 UPM393238:UPX393238 UZI393238:UZT393238 VJE393238:VJP393238 VTA393238:VTL393238 WCW393238:WDH393238 WMS393238:WND393238 WWO393238:WWZ393238 KC458774:KN458774 TY458774:UJ458774 ADU458774:AEF458774 ANQ458774:AOB458774 AXM458774:AXX458774 BHI458774:BHT458774 BRE458774:BRP458774 CBA458774:CBL458774 CKW458774:CLH458774 CUS458774:CVD458774 DEO458774:DEZ458774 DOK458774:DOV458774 DYG458774:DYR458774 EIC458774:EIN458774 ERY458774:ESJ458774 FBU458774:FCF458774 FLQ458774:FMB458774 FVM458774:FVX458774 GFI458774:GFT458774 GPE458774:GPP458774 GZA458774:GZL458774 HIW458774:HJH458774 HSS458774:HTD458774 ICO458774:ICZ458774 IMK458774:IMV458774 IWG458774:IWR458774 JGC458774:JGN458774 JPY458774:JQJ458774 JZU458774:KAF458774 KJQ458774:KKB458774 KTM458774:KTX458774 LDI458774:LDT458774 LNE458774:LNP458774 LXA458774:LXL458774 MGW458774:MHH458774 MQS458774:MRD458774 NAO458774:NAZ458774 NKK458774:NKV458774 NUG458774:NUR458774 OEC458774:OEN458774 ONY458774:OOJ458774 OXU458774:OYF458774 PHQ458774:PIB458774 PRM458774:PRX458774 QBI458774:QBT458774 QLE458774:QLP458774 QVA458774:QVL458774 REW458774:RFH458774 ROS458774:RPD458774 RYO458774:RYZ458774 SIK458774:SIV458774 SSG458774:SSR458774 TCC458774:TCN458774 TLY458774:TMJ458774 TVU458774:TWF458774 UFQ458774:UGB458774 UPM458774:UPX458774 UZI458774:UZT458774 VJE458774:VJP458774 VTA458774:VTL458774 WCW458774:WDH458774 WMS458774:WND458774 WWO458774:WWZ458774 KC524310:KN524310 TY524310:UJ524310 ADU524310:AEF524310 ANQ524310:AOB524310 AXM524310:AXX524310 BHI524310:BHT524310 BRE524310:BRP524310 CBA524310:CBL524310 CKW524310:CLH524310 CUS524310:CVD524310 DEO524310:DEZ524310 DOK524310:DOV524310 DYG524310:DYR524310 EIC524310:EIN524310 ERY524310:ESJ524310 FBU524310:FCF524310 FLQ524310:FMB524310 FVM524310:FVX524310 GFI524310:GFT524310 GPE524310:GPP524310 GZA524310:GZL524310 HIW524310:HJH524310 HSS524310:HTD524310 ICO524310:ICZ524310 IMK524310:IMV524310 IWG524310:IWR524310 JGC524310:JGN524310 JPY524310:JQJ524310 JZU524310:KAF524310 KJQ524310:KKB524310 KTM524310:KTX524310 LDI524310:LDT524310 LNE524310:LNP524310 LXA524310:LXL524310 MGW524310:MHH524310 MQS524310:MRD524310 NAO524310:NAZ524310 NKK524310:NKV524310 NUG524310:NUR524310 OEC524310:OEN524310 ONY524310:OOJ524310 OXU524310:OYF524310 PHQ524310:PIB524310 PRM524310:PRX524310 QBI524310:QBT524310 QLE524310:QLP524310 QVA524310:QVL524310 REW524310:RFH524310 ROS524310:RPD524310 RYO524310:RYZ524310 SIK524310:SIV524310 SSG524310:SSR524310 TCC524310:TCN524310 TLY524310:TMJ524310 TVU524310:TWF524310 UFQ524310:UGB524310 UPM524310:UPX524310 UZI524310:UZT524310 VJE524310:VJP524310 VTA524310:VTL524310 WCW524310:WDH524310 WMS524310:WND524310 WWO524310:WWZ524310 KC589846:KN589846 TY589846:UJ589846 ADU589846:AEF589846 ANQ589846:AOB589846 AXM589846:AXX589846 BHI589846:BHT589846 BRE589846:BRP589846 CBA589846:CBL589846 CKW589846:CLH589846 CUS589846:CVD589846 DEO589846:DEZ589846 DOK589846:DOV589846 DYG589846:DYR589846 EIC589846:EIN589846 ERY589846:ESJ589846 FBU589846:FCF589846 FLQ589846:FMB589846 FVM589846:FVX589846 GFI589846:GFT589846 GPE589846:GPP589846 GZA589846:GZL589846 HIW589846:HJH589846 HSS589846:HTD589846 ICO589846:ICZ589846 IMK589846:IMV589846 IWG589846:IWR589846 JGC589846:JGN589846 JPY589846:JQJ589846 JZU589846:KAF589846 KJQ589846:KKB589846 KTM589846:KTX589846 LDI589846:LDT589846 LNE589846:LNP589846 LXA589846:LXL589846 MGW589846:MHH589846 MQS589846:MRD589846 NAO589846:NAZ589846 NKK589846:NKV589846 NUG589846:NUR589846 OEC589846:OEN589846 ONY589846:OOJ589846 OXU589846:OYF589846 PHQ589846:PIB589846 PRM589846:PRX589846 QBI589846:QBT589846 QLE589846:QLP589846 QVA589846:QVL589846 REW589846:RFH589846 ROS589846:RPD589846 RYO589846:RYZ589846 SIK589846:SIV589846 SSG589846:SSR589846 TCC589846:TCN589846 TLY589846:TMJ589846 TVU589846:TWF589846 UFQ589846:UGB589846 UPM589846:UPX589846 UZI589846:UZT589846 VJE589846:VJP589846 VTA589846:VTL589846 WCW589846:WDH589846 WMS589846:WND589846 WWO589846:WWZ589846 KC655382:KN655382 TY655382:UJ655382 ADU655382:AEF655382 ANQ655382:AOB655382 AXM655382:AXX655382 BHI655382:BHT655382 BRE655382:BRP655382 CBA655382:CBL655382 CKW655382:CLH655382 CUS655382:CVD655382 DEO655382:DEZ655382 DOK655382:DOV655382 DYG655382:DYR655382 EIC655382:EIN655382 ERY655382:ESJ655382 FBU655382:FCF655382 FLQ655382:FMB655382 FVM655382:FVX655382 GFI655382:GFT655382 GPE655382:GPP655382 GZA655382:GZL655382 HIW655382:HJH655382 HSS655382:HTD655382 ICO655382:ICZ655382 IMK655382:IMV655382 IWG655382:IWR655382 JGC655382:JGN655382 JPY655382:JQJ655382 JZU655382:KAF655382 KJQ655382:KKB655382 KTM655382:KTX655382 LDI655382:LDT655382 LNE655382:LNP655382 LXA655382:LXL655382 MGW655382:MHH655382 MQS655382:MRD655382 NAO655382:NAZ655382 NKK655382:NKV655382 NUG655382:NUR655382 OEC655382:OEN655382 ONY655382:OOJ655382 OXU655382:OYF655382 PHQ655382:PIB655382 PRM655382:PRX655382 QBI655382:QBT655382 QLE655382:QLP655382 QVA655382:QVL655382 REW655382:RFH655382 ROS655382:RPD655382 RYO655382:RYZ655382 SIK655382:SIV655382 SSG655382:SSR655382 TCC655382:TCN655382 TLY655382:TMJ655382 TVU655382:TWF655382 UFQ655382:UGB655382 UPM655382:UPX655382 UZI655382:UZT655382 VJE655382:VJP655382 VTA655382:VTL655382 WCW655382:WDH655382 WMS655382:WND655382 WWO655382:WWZ655382 KC720918:KN720918 TY720918:UJ720918 ADU720918:AEF720918 ANQ720918:AOB720918 AXM720918:AXX720918 BHI720918:BHT720918 BRE720918:BRP720918 CBA720918:CBL720918 CKW720918:CLH720918 CUS720918:CVD720918 DEO720918:DEZ720918 DOK720918:DOV720918 DYG720918:DYR720918 EIC720918:EIN720918 ERY720918:ESJ720918 FBU720918:FCF720918 FLQ720918:FMB720918 FVM720918:FVX720918 GFI720918:GFT720918 GPE720918:GPP720918 GZA720918:GZL720918 HIW720918:HJH720918 HSS720918:HTD720918 ICO720918:ICZ720918 IMK720918:IMV720918 IWG720918:IWR720918 JGC720918:JGN720918 JPY720918:JQJ720918 JZU720918:KAF720918 KJQ720918:KKB720918 KTM720918:KTX720918 LDI720918:LDT720918 LNE720918:LNP720918 LXA720918:LXL720918 MGW720918:MHH720918 MQS720918:MRD720918 NAO720918:NAZ720918 NKK720918:NKV720918 NUG720918:NUR720918 OEC720918:OEN720918 ONY720918:OOJ720918 OXU720918:OYF720918 PHQ720918:PIB720918 PRM720918:PRX720918 QBI720918:QBT720918 QLE720918:QLP720918 QVA720918:QVL720918 REW720918:RFH720918 ROS720918:RPD720918 RYO720918:RYZ720918 SIK720918:SIV720918 SSG720918:SSR720918 TCC720918:TCN720918 TLY720918:TMJ720918 TVU720918:TWF720918 UFQ720918:UGB720918 UPM720918:UPX720918 UZI720918:UZT720918 VJE720918:VJP720918 VTA720918:VTL720918 WCW720918:WDH720918 WMS720918:WND720918 WWO720918:WWZ720918 KC786454:KN786454 TY786454:UJ786454 ADU786454:AEF786454 ANQ786454:AOB786454 AXM786454:AXX786454 BHI786454:BHT786454 BRE786454:BRP786454 CBA786454:CBL786454 CKW786454:CLH786454 CUS786454:CVD786454 DEO786454:DEZ786454 DOK786454:DOV786454 DYG786454:DYR786454 EIC786454:EIN786454 ERY786454:ESJ786454 FBU786454:FCF786454 FLQ786454:FMB786454 FVM786454:FVX786454 GFI786454:GFT786454 GPE786454:GPP786454 GZA786454:GZL786454 HIW786454:HJH786454 HSS786454:HTD786454 ICO786454:ICZ786454 IMK786454:IMV786454 IWG786454:IWR786454 JGC786454:JGN786454 JPY786454:JQJ786454 JZU786454:KAF786454 KJQ786454:KKB786454 KTM786454:KTX786454 LDI786454:LDT786454 LNE786454:LNP786454 LXA786454:LXL786454 MGW786454:MHH786454 MQS786454:MRD786454 NAO786454:NAZ786454 NKK786454:NKV786454 NUG786454:NUR786454 OEC786454:OEN786454 ONY786454:OOJ786454 OXU786454:OYF786454 PHQ786454:PIB786454 PRM786454:PRX786454 QBI786454:QBT786454 QLE786454:QLP786454 QVA786454:QVL786454 REW786454:RFH786454 ROS786454:RPD786454 RYO786454:RYZ786454 SIK786454:SIV786454 SSG786454:SSR786454 TCC786454:TCN786454 TLY786454:TMJ786454 TVU786454:TWF786454 UFQ786454:UGB786454 UPM786454:UPX786454 UZI786454:UZT786454 VJE786454:VJP786454 VTA786454:VTL786454 WCW786454:WDH786454 WMS786454:WND786454 WWO786454:WWZ786454 KC851990:KN851990 TY851990:UJ851990 ADU851990:AEF851990 ANQ851990:AOB851990 AXM851990:AXX851990 BHI851990:BHT851990 BRE851990:BRP851990 CBA851990:CBL851990 CKW851990:CLH851990 CUS851990:CVD851990 DEO851990:DEZ851990 DOK851990:DOV851990 DYG851990:DYR851990 EIC851990:EIN851990 ERY851990:ESJ851990 FBU851990:FCF851990 FLQ851990:FMB851990 FVM851990:FVX851990 GFI851990:GFT851990 GPE851990:GPP851990 GZA851990:GZL851990 HIW851990:HJH851990 HSS851990:HTD851990 ICO851990:ICZ851990 IMK851990:IMV851990 IWG851990:IWR851990 JGC851990:JGN851990 JPY851990:JQJ851990 JZU851990:KAF851990 KJQ851990:KKB851990 KTM851990:KTX851990 LDI851990:LDT851990 LNE851990:LNP851990 LXA851990:LXL851990 MGW851990:MHH851990 MQS851990:MRD851990 NAO851990:NAZ851990 NKK851990:NKV851990 NUG851990:NUR851990 OEC851990:OEN851990 ONY851990:OOJ851990 OXU851990:OYF851990 PHQ851990:PIB851990 PRM851990:PRX851990 QBI851990:QBT851990 QLE851990:QLP851990 QVA851990:QVL851990 REW851990:RFH851990 ROS851990:RPD851990 RYO851990:RYZ851990 SIK851990:SIV851990 SSG851990:SSR851990 TCC851990:TCN851990 TLY851990:TMJ851990 TVU851990:TWF851990 UFQ851990:UGB851990 UPM851990:UPX851990 UZI851990:UZT851990 VJE851990:VJP851990 VTA851990:VTL851990 WCW851990:WDH851990 WMS851990:WND851990 WWO851990:WWZ851990 KC917526:KN917526 TY917526:UJ917526 ADU917526:AEF917526 ANQ917526:AOB917526 AXM917526:AXX917526 BHI917526:BHT917526 BRE917526:BRP917526 CBA917526:CBL917526 CKW917526:CLH917526 CUS917526:CVD917526 DEO917526:DEZ917526 DOK917526:DOV917526 DYG917526:DYR917526 EIC917526:EIN917526 ERY917526:ESJ917526 FBU917526:FCF917526 FLQ917526:FMB917526 FVM917526:FVX917526 GFI917526:GFT917526 GPE917526:GPP917526 GZA917526:GZL917526 HIW917526:HJH917526 HSS917526:HTD917526 ICO917526:ICZ917526 IMK917526:IMV917526 IWG917526:IWR917526 JGC917526:JGN917526 JPY917526:JQJ917526 JZU917526:KAF917526 KJQ917526:KKB917526 KTM917526:KTX917526 LDI917526:LDT917526 LNE917526:LNP917526 LXA917526:LXL917526 MGW917526:MHH917526 MQS917526:MRD917526 NAO917526:NAZ917526 NKK917526:NKV917526 NUG917526:NUR917526 OEC917526:OEN917526 ONY917526:OOJ917526 OXU917526:OYF917526 PHQ917526:PIB917526 PRM917526:PRX917526 QBI917526:QBT917526 QLE917526:QLP917526 QVA917526:QVL917526 REW917526:RFH917526 ROS917526:RPD917526 RYO917526:RYZ917526 SIK917526:SIV917526 SSG917526:SSR917526 TCC917526:TCN917526 TLY917526:TMJ917526 TVU917526:TWF917526 UFQ917526:UGB917526 UPM917526:UPX917526 UZI917526:UZT917526 VJE917526:VJP917526 VTA917526:VTL917526 WCW917526:WDH917526 WMS917526:WND917526 WWO917526:WWZ917526 KC983062:KN983062 TY983062:UJ983062 ADU983062:AEF983062 ANQ983062:AOB983062 AXM983062:AXX983062 BHI983062:BHT983062 BRE983062:BRP983062 CBA983062:CBL983062 CKW983062:CLH983062 CUS983062:CVD983062 DEO983062:DEZ983062 DOK983062:DOV983062 DYG983062:DYR983062 EIC983062:EIN983062 ERY983062:ESJ983062 FBU983062:FCF983062 FLQ983062:FMB983062 FVM983062:FVX983062 GFI983062:GFT983062 GPE983062:GPP983062 GZA983062:GZL983062 HIW983062:HJH983062 HSS983062:HTD983062 ICO983062:ICZ983062 IMK983062:IMV983062 IWG983062:IWR983062 JGC983062:JGN983062 JPY983062:JQJ983062 JZU983062:KAF983062 KJQ983062:KKB983062 KTM983062:KTX983062 LDI983062:LDT983062 LNE983062:LNP983062 LXA983062:LXL983062 MGW983062:MHH983062 MQS983062:MRD983062 NAO983062:NAZ983062 NKK983062:NKV983062 NUG983062:NUR983062 OEC983062:OEN983062 ONY983062:OOJ983062 OXU983062:OYF983062 PHQ983062:PIB983062 PRM983062:PRX983062 QBI983062:QBT983062 QLE983062:QLP983062 QVA983062:QVL983062 REW983062:RFH983062 ROS983062:RPD983062 RYO983062:RYZ983062 SIK983062:SIV983062 SSG983062:SSR983062 TCC983062:TCN983062 TLY983062:TMJ983062 TVU983062:TWF983062 UFQ983062:UGB983062 UPM983062:UPX983062 UZI983062:UZT983062 VJE983062:VJP983062 VTA983062:VTL983062 WCW983062:WDH983062 WMS983062:WND983062 L65561:AR65564 L983062:AR983062 L917526:AR917526 L851990:AR851990 L786454:AR786454 L720918:AR720918 L655382:AR655382 L589846:AR589846 L524310:AR524310 L458774:AR458774 L393238:AR393238 L327702:AR327702 L262166:AR262166 L196630:AR196630 L131094:AR131094 L65558:AR65558 L983065:AR983068 L917529:AR917532 L851993:AR851996 L786457:AR786460 L720921:AR720924 L655385:AR655388 L589849:AR589852 L524313:AR524316 L458777:AR458780 L393241:AR393244 L327705:AR327708 L262169:AR262172 L196633:AR196636 L131097:AR131100"/>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formula1>kind_of_cons</formula1>
    </dataValidation>
    <dataValidation type="textLength" operator="lessThanOrEqual" allowBlank="1" showInputMessage="1" showErrorMessage="1" errorTitle="Ошибка" error="Допускается ввод не более 900 символов!" sqref="WWZ983054:WWZ983060 UJ18:UJ24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KN18:KN24">
      <formula1>900</formula1>
    </dataValidation>
    <dataValidation type="list" allowBlank="1" showInputMessage="1" showErrorMessage="1" errorTitle="Ошибка" error="Выберите значение из списка" sqref="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WWW983060:WWW983061 WWU983060:WWU983061 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dataValidation allowBlank="1" showInputMessage="1" showErrorMessage="1" prompt="Для выбора выполните двойной щелчок левой клавиши мыши по соответствующей ячейке." sqref="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393236:U393237 U458772:U458773 KL65556:KL65557 UH65556:UH65557 AED65556:AED65557 ANZ65556:ANZ65557 AXV65556:AXV65557 BHR65556:BHR65557 BRN65556:BRN65557 CBJ65556:CBJ65557 CLF65556:CLF65557 CVB65556:CVB65557 DEX65556:DEX65557 DOT65556:DOT65557 DYP65556:DYP65557 EIL65556:EIL65557 ESH65556:ESH65557 FCD65556:FCD65557 FLZ65556:FLZ65557 FVV65556:FVV65557 GFR65556:GFR65557 GPN65556:GPN65557 GZJ65556:GZJ65557 HJF65556:HJF65557 HTB65556:HTB65557 ICX65556:ICX65557 IMT65556:IMT65557 IWP65556:IWP65557 JGL65556:JGL65557 JQH65556:JQH65557 KAD65556:KAD65557 KJZ65556:KJZ65557 KTV65556:KTV65557 LDR65556:LDR65557 LNN65556:LNN65557 LXJ65556:LXJ65557 MHF65556:MHF65557 MRB65556:MRB65557 NAX65556:NAX65557 NKT65556:NKT65557 NUP65556:NUP65557 OEL65556:OEL65557 OOH65556:OOH65557 OYD65556:OYD65557 PHZ65556:PHZ65557 PRV65556:PRV65557 QBR65556:QBR65557 QLN65556:QLN65557 QVJ65556:QVJ65557 RFF65556:RFF65557 RPB65556:RPB65557 RYX65556:RYX65557 SIT65556:SIT65557 SSP65556:SSP65557 TCL65556:TCL65557 TMH65556:TMH65557 TWD65556:TWD65557 UFZ65556:UFZ65557 UPV65556:UPV65557 UZR65556:UZR65557 VJN65556:VJN65557 VTJ65556:VTJ65557 WDF65556:WDF65557 WNB65556:WNB65557 WWX65556:WWX65557 U524308:U524309 KL131092:KL131093 UH131092:UH131093 AED131092:AED131093 ANZ131092:ANZ131093 AXV131092:AXV131093 BHR131092:BHR131093 BRN131092:BRN131093 CBJ131092:CBJ131093 CLF131092:CLF131093 CVB131092:CVB131093 DEX131092:DEX131093 DOT131092:DOT131093 DYP131092:DYP131093 EIL131092:EIL131093 ESH131092:ESH131093 FCD131092:FCD131093 FLZ131092:FLZ131093 FVV131092:FVV131093 GFR131092:GFR131093 GPN131092:GPN131093 GZJ131092:GZJ131093 HJF131092:HJF131093 HTB131092:HTB131093 ICX131092:ICX131093 IMT131092:IMT131093 IWP131092:IWP131093 JGL131092:JGL131093 JQH131092:JQH131093 KAD131092:KAD131093 KJZ131092:KJZ131093 KTV131092:KTV131093 LDR131092:LDR131093 LNN131092:LNN131093 LXJ131092:LXJ131093 MHF131092:MHF131093 MRB131092:MRB131093 NAX131092:NAX131093 NKT131092:NKT131093 NUP131092:NUP131093 OEL131092:OEL131093 OOH131092:OOH131093 OYD131092:OYD131093 PHZ131092:PHZ131093 PRV131092:PRV131093 QBR131092:QBR131093 QLN131092:QLN131093 QVJ131092:QVJ131093 RFF131092:RFF131093 RPB131092:RPB131093 RYX131092:RYX131093 SIT131092:SIT131093 SSP131092:SSP131093 TCL131092:TCL131093 TMH131092:TMH131093 TWD131092:TWD131093 UFZ131092:UFZ131093 UPV131092:UPV131093 UZR131092:UZR131093 VJN131092:VJN131093 VTJ131092:VTJ131093 WDF131092:WDF131093 WNB131092:WNB131093 WWX131092:WWX131093 U589844:U589845 KL196628:KL196629 UH196628:UH196629 AED196628:AED196629 ANZ196628:ANZ196629 AXV196628:AXV196629 BHR196628:BHR196629 BRN196628:BRN196629 CBJ196628:CBJ196629 CLF196628:CLF196629 CVB196628:CVB196629 DEX196628:DEX196629 DOT196628:DOT196629 DYP196628:DYP196629 EIL196628:EIL196629 ESH196628:ESH196629 FCD196628:FCD196629 FLZ196628:FLZ196629 FVV196628:FVV196629 GFR196628:GFR196629 GPN196628:GPN196629 GZJ196628:GZJ196629 HJF196628:HJF196629 HTB196628:HTB196629 ICX196628:ICX196629 IMT196628:IMT196629 IWP196628:IWP196629 JGL196628:JGL196629 JQH196628:JQH196629 KAD196628:KAD196629 KJZ196628:KJZ196629 KTV196628:KTV196629 LDR196628:LDR196629 LNN196628:LNN196629 LXJ196628:LXJ196629 MHF196628:MHF196629 MRB196628:MRB196629 NAX196628:NAX196629 NKT196628:NKT196629 NUP196628:NUP196629 OEL196628:OEL196629 OOH196628:OOH196629 OYD196628:OYD196629 PHZ196628:PHZ196629 PRV196628:PRV196629 QBR196628:QBR196629 QLN196628:QLN196629 QVJ196628:QVJ196629 RFF196628:RFF196629 RPB196628:RPB196629 RYX196628:RYX196629 SIT196628:SIT196629 SSP196628:SSP196629 TCL196628:TCL196629 TMH196628:TMH196629 TWD196628:TWD196629 UFZ196628:UFZ196629 UPV196628:UPV196629 UZR196628:UZR196629 VJN196628:VJN196629 VTJ196628:VTJ196629 WDF196628:WDF196629 WNB196628:WNB196629 WWX196628:WWX196629 U655380:U655381 KL262164:KL262165 UH262164:UH262165 AED262164:AED262165 ANZ262164:ANZ262165 AXV262164:AXV262165 BHR262164:BHR262165 BRN262164:BRN262165 CBJ262164:CBJ262165 CLF262164:CLF262165 CVB262164:CVB262165 DEX262164:DEX262165 DOT262164:DOT262165 DYP262164:DYP262165 EIL262164:EIL262165 ESH262164:ESH262165 FCD262164:FCD262165 FLZ262164:FLZ262165 FVV262164:FVV262165 GFR262164:GFR262165 GPN262164:GPN262165 GZJ262164:GZJ262165 HJF262164:HJF262165 HTB262164:HTB262165 ICX262164:ICX262165 IMT262164:IMT262165 IWP262164:IWP262165 JGL262164:JGL262165 JQH262164:JQH262165 KAD262164:KAD262165 KJZ262164:KJZ262165 KTV262164:KTV262165 LDR262164:LDR262165 LNN262164:LNN262165 LXJ262164:LXJ262165 MHF262164:MHF262165 MRB262164:MRB262165 NAX262164:NAX262165 NKT262164:NKT262165 NUP262164:NUP262165 OEL262164:OEL262165 OOH262164:OOH262165 OYD262164:OYD262165 PHZ262164:PHZ262165 PRV262164:PRV262165 QBR262164:QBR262165 QLN262164:QLN262165 QVJ262164:QVJ262165 RFF262164:RFF262165 RPB262164:RPB262165 RYX262164:RYX262165 SIT262164:SIT262165 SSP262164:SSP262165 TCL262164:TCL262165 TMH262164:TMH262165 TWD262164:TWD262165 UFZ262164:UFZ262165 UPV262164:UPV262165 UZR262164:UZR262165 VJN262164:VJN262165 VTJ262164:VTJ262165 WDF262164:WDF262165 WNB262164:WNB262165 WWX262164:WWX262165 U720916:U720917 KL327700:KL327701 UH327700:UH327701 AED327700:AED327701 ANZ327700:ANZ327701 AXV327700:AXV327701 BHR327700:BHR327701 BRN327700:BRN327701 CBJ327700:CBJ327701 CLF327700:CLF327701 CVB327700:CVB327701 DEX327700:DEX327701 DOT327700:DOT327701 DYP327700:DYP327701 EIL327700:EIL327701 ESH327700:ESH327701 FCD327700:FCD327701 FLZ327700:FLZ327701 FVV327700:FVV327701 GFR327700:GFR327701 GPN327700:GPN327701 GZJ327700:GZJ327701 HJF327700:HJF327701 HTB327700:HTB327701 ICX327700:ICX327701 IMT327700:IMT327701 IWP327700:IWP327701 JGL327700:JGL327701 JQH327700:JQH327701 KAD327700:KAD327701 KJZ327700:KJZ327701 KTV327700:KTV327701 LDR327700:LDR327701 LNN327700:LNN327701 LXJ327700:LXJ327701 MHF327700:MHF327701 MRB327700:MRB327701 NAX327700:NAX327701 NKT327700:NKT327701 NUP327700:NUP327701 OEL327700:OEL327701 OOH327700:OOH327701 OYD327700:OYD327701 PHZ327700:PHZ327701 PRV327700:PRV327701 QBR327700:QBR327701 QLN327700:QLN327701 QVJ327700:QVJ327701 RFF327700:RFF327701 RPB327700:RPB327701 RYX327700:RYX327701 SIT327700:SIT327701 SSP327700:SSP327701 TCL327700:TCL327701 TMH327700:TMH327701 TWD327700:TWD327701 UFZ327700:UFZ327701 UPV327700:UPV327701 UZR327700:UZR327701 VJN327700:VJN327701 VTJ327700:VTJ327701 WDF327700:WDF327701 WNB327700:WNB327701 WWX327700:WWX327701 U786452:U786453 KL393236:KL393237 UH393236:UH393237 AED393236:AED393237 ANZ393236:ANZ393237 AXV393236:AXV393237 BHR393236:BHR393237 BRN393236:BRN393237 CBJ393236:CBJ393237 CLF393236:CLF393237 CVB393236:CVB393237 DEX393236:DEX393237 DOT393236:DOT393237 DYP393236:DYP393237 EIL393236:EIL393237 ESH393236:ESH393237 FCD393236:FCD393237 FLZ393236:FLZ393237 FVV393236:FVV393237 GFR393236:GFR393237 GPN393236:GPN393237 GZJ393236:GZJ393237 HJF393236:HJF393237 HTB393236:HTB393237 ICX393236:ICX393237 IMT393236:IMT393237 IWP393236:IWP393237 JGL393236:JGL393237 JQH393236:JQH393237 KAD393236:KAD393237 KJZ393236:KJZ393237 KTV393236:KTV393237 LDR393236:LDR393237 LNN393236:LNN393237 LXJ393236:LXJ393237 MHF393236:MHF393237 MRB393236:MRB393237 NAX393236:NAX393237 NKT393236:NKT393237 NUP393236:NUP393237 OEL393236:OEL393237 OOH393236:OOH393237 OYD393236:OYD393237 PHZ393236:PHZ393237 PRV393236:PRV393237 QBR393236:QBR393237 QLN393236:QLN393237 QVJ393236:QVJ393237 RFF393236:RFF393237 RPB393236:RPB393237 RYX393236:RYX393237 SIT393236:SIT393237 SSP393236:SSP393237 TCL393236:TCL393237 TMH393236:TMH393237 TWD393236:TWD393237 UFZ393236:UFZ393237 UPV393236:UPV393237 UZR393236:UZR393237 VJN393236:VJN393237 VTJ393236:VTJ393237 WDF393236:WDF393237 WNB393236:WNB393237 WWX393236:WWX393237 U851988:U851989 KL458772:KL458773 UH458772:UH458773 AED458772:AED458773 ANZ458772:ANZ458773 AXV458772:AXV458773 BHR458772:BHR458773 BRN458772:BRN458773 CBJ458772:CBJ458773 CLF458772:CLF458773 CVB458772:CVB458773 DEX458772:DEX458773 DOT458772:DOT458773 DYP458772:DYP458773 EIL458772:EIL458773 ESH458772:ESH458773 FCD458772:FCD458773 FLZ458772:FLZ458773 FVV458772:FVV458773 GFR458772:GFR458773 GPN458772:GPN458773 GZJ458772:GZJ458773 HJF458772:HJF458773 HTB458772:HTB458773 ICX458772:ICX458773 IMT458772:IMT458773 IWP458772:IWP458773 JGL458772:JGL458773 JQH458772:JQH458773 KAD458772:KAD458773 KJZ458772:KJZ458773 KTV458772:KTV458773 LDR458772:LDR458773 LNN458772:LNN458773 LXJ458772:LXJ458773 MHF458772:MHF458773 MRB458772:MRB458773 NAX458772:NAX458773 NKT458772:NKT458773 NUP458772:NUP458773 OEL458772:OEL458773 OOH458772:OOH458773 OYD458772:OYD458773 PHZ458772:PHZ458773 PRV458772:PRV458773 QBR458772:QBR458773 QLN458772:QLN458773 QVJ458772:QVJ458773 RFF458772:RFF458773 RPB458772:RPB458773 RYX458772:RYX458773 SIT458772:SIT458773 SSP458772:SSP458773 TCL458772:TCL458773 TMH458772:TMH458773 TWD458772:TWD458773 UFZ458772:UFZ458773 UPV458772:UPV458773 UZR458772:UZR458773 VJN458772:VJN458773 VTJ458772:VTJ458773 WDF458772:WDF458773 WNB458772:WNB458773 WWX458772:WWX458773 U917524:U917525 KL524308:KL524309 UH524308:UH524309 AED524308:AED524309 ANZ524308:ANZ524309 AXV524308:AXV524309 BHR524308:BHR524309 BRN524308:BRN524309 CBJ524308:CBJ524309 CLF524308:CLF524309 CVB524308:CVB524309 DEX524308:DEX524309 DOT524308:DOT524309 DYP524308:DYP524309 EIL524308:EIL524309 ESH524308:ESH524309 FCD524308:FCD524309 FLZ524308:FLZ524309 FVV524308:FVV524309 GFR524308:GFR524309 GPN524308:GPN524309 GZJ524308:GZJ524309 HJF524308:HJF524309 HTB524308:HTB524309 ICX524308:ICX524309 IMT524308:IMT524309 IWP524308:IWP524309 JGL524308:JGL524309 JQH524308:JQH524309 KAD524308:KAD524309 KJZ524308:KJZ524309 KTV524308:KTV524309 LDR524308:LDR524309 LNN524308:LNN524309 LXJ524308:LXJ524309 MHF524308:MHF524309 MRB524308:MRB524309 NAX524308:NAX524309 NKT524308:NKT524309 NUP524308:NUP524309 OEL524308:OEL524309 OOH524308:OOH524309 OYD524308:OYD524309 PHZ524308:PHZ524309 PRV524308:PRV524309 QBR524308:QBR524309 QLN524308:QLN524309 QVJ524308:QVJ524309 RFF524308:RFF524309 RPB524308:RPB524309 RYX524308:RYX524309 SIT524308:SIT524309 SSP524308:SSP524309 TCL524308:TCL524309 TMH524308:TMH524309 TWD524308:TWD524309 UFZ524308:UFZ524309 UPV524308:UPV524309 UZR524308:UZR524309 VJN524308:VJN524309 VTJ524308:VTJ524309 WDF524308:WDF524309 WNB524308:WNB524309 WWX524308:WWX524309 U983060:U983061 KL589844:KL589845 UH589844:UH589845 AED589844:AED589845 ANZ589844:ANZ589845 AXV589844:AXV589845 BHR589844:BHR589845 BRN589844:BRN589845 CBJ589844:CBJ589845 CLF589844:CLF589845 CVB589844:CVB589845 DEX589844:DEX589845 DOT589844:DOT589845 DYP589844:DYP589845 EIL589844:EIL589845 ESH589844:ESH589845 FCD589844:FCD589845 FLZ589844:FLZ589845 FVV589844:FVV589845 GFR589844:GFR589845 GPN589844:GPN589845 GZJ589844:GZJ589845 HJF589844:HJF589845 HTB589844:HTB589845 ICX589844:ICX589845 IMT589844:IMT589845 IWP589844:IWP589845 JGL589844:JGL589845 JQH589844:JQH589845 KAD589844:KAD589845 KJZ589844:KJZ589845 KTV589844:KTV589845 LDR589844:LDR589845 LNN589844:LNN589845 LXJ589844:LXJ589845 MHF589844:MHF589845 MRB589844:MRB589845 NAX589844:NAX589845 NKT589844:NKT589845 NUP589844:NUP589845 OEL589844:OEL589845 OOH589844:OOH589845 OYD589844:OYD589845 PHZ589844:PHZ589845 PRV589844:PRV589845 QBR589844:QBR589845 QLN589844:QLN589845 QVJ589844:QVJ589845 RFF589844:RFF589845 RPB589844:RPB589845 RYX589844:RYX589845 SIT589844:SIT589845 SSP589844:SSP589845 TCL589844:TCL589845 TMH589844:TMH589845 TWD589844:TWD589845 UFZ589844:UFZ589845 UPV589844:UPV589845 UZR589844:UZR589845 VJN589844:VJN589845 VTJ589844:VTJ589845 WDF589844:WDF589845 WNB589844:WNB589845 WWX589844:WWX589845 U65556:U65557 KL655380:KL655381 UH655380:UH655381 AED655380:AED655381 ANZ655380:ANZ655381 AXV655380:AXV655381 BHR655380:BHR655381 BRN655380:BRN655381 CBJ655380:CBJ655381 CLF655380:CLF655381 CVB655380:CVB655381 DEX655380:DEX655381 DOT655380:DOT655381 DYP655380:DYP655381 EIL655380:EIL655381 ESH655380:ESH655381 FCD655380:FCD655381 FLZ655380:FLZ655381 FVV655380:FVV655381 GFR655380:GFR655381 GPN655380:GPN655381 GZJ655380:GZJ655381 HJF655380:HJF655381 HTB655380:HTB655381 ICX655380:ICX655381 IMT655380:IMT655381 IWP655380:IWP655381 JGL655380:JGL655381 JQH655380:JQH655381 KAD655380:KAD655381 KJZ655380:KJZ655381 KTV655380:KTV655381 LDR655380:LDR655381 LNN655380:LNN655381 LXJ655380:LXJ655381 MHF655380:MHF655381 MRB655380:MRB655381 NAX655380:NAX655381 NKT655380:NKT655381 NUP655380:NUP655381 OEL655380:OEL655381 OOH655380:OOH655381 OYD655380:OYD655381 PHZ655380:PHZ655381 PRV655380:PRV655381 QBR655380:QBR655381 QLN655380:QLN655381 QVJ655380:QVJ655381 RFF655380:RFF655381 RPB655380:RPB655381 RYX655380:RYX655381 SIT655380:SIT655381 SSP655380:SSP655381 TCL655380:TCL655381 TMH655380:TMH655381 TWD655380:TWD655381 UFZ655380:UFZ655381 UPV655380:UPV655381 UZR655380:UZR655381 VJN655380:VJN655381 VTJ655380:VTJ655381 WDF655380:WDF655381 WNB655380:WNB655381 WWX655380:WWX655381 U131092:U131093 KL720916:KL720917 UH720916:UH720917 AED720916:AED720917 ANZ720916:ANZ720917 AXV720916:AXV720917 BHR720916:BHR720917 BRN720916:BRN720917 CBJ720916:CBJ720917 CLF720916:CLF720917 CVB720916:CVB720917 DEX720916:DEX720917 DOT720916:DOT720917 DYP720916:DYP720917 EIL720916:EIL720917 ESH720916:ESH720917 FCD720916:FCD720917 FLZ720916:FLZ720917 FVV720916:FVV720917 GFR720916:GFR720917 GPN720916:GPN720917 GZJ720916:GZJ720917 HJF720916:HJF720917 HTB720916:HTB720917 ICX720916:ICX720917 IMT720916:IMT720917 IWP720916:IWP720917 JGL720916:JGL720917 JQH720916:JQH720917 KAD720916:KAD720917 KJZ720916:KJZ720917 KTV720916:KTV720917 LDR720916:LDR720917 LNN720916:LNN720917 LXJ720916:LXJ720917 MHF720916:MHF720917 MRB720916:MRB720917 NAX720916:NAX720917 NKT720916:NKT720917 NUP720916:NUP720917 OEL720916:OEL720917 OOH720916:OOH720917 OYD720916:OYD720917 PHZ720916:PHZ720917 PRV720916:PRV720917 QBR720916:QBR720917 QLN720916:QLN720917 QVJ720916:QVJ720917 RFF720916:RFF720917 RPB720916:RPB720917 RYX720916:RYX720917 SIT720916:SIT720917 SSP720916:SSP720917 TCL720916:TCL720917 TMH720916:TMH720917 TWD720916:TWD720917 UFZ720916:UFZ720917 UPV720916:UPV720917 UZR720916:UZR720917 VJN720916:VJN720917 VTJ720916:VTJ720917 WDF720916:WDF720917 WNB720916:WNB720917 WWX720916:WWX720917 U196628:U196629 KL786452:KL786453 UH786452:UH786453 AED786452:AED786453 ANZ786452:ANZ786453 AXV786452:AXV786453 BHR786452:BHR786453 BRN786452:BRN786453 CBJ786452:CBJ786453 CLF786452:CLF786453 CVB786452:CVB786453 DEX786452:DEX786453 DOT786452:DOT786453 DYP786452:DYP786453 EIL786452:EIL786453 ESH786452:ESH786453 FCD786452:FCD786453 FLZ786452:FLZ786453 FVV786452:FVV786453 GFR786452:GFR786453 GPN786452:GPN786453 GZJ786452:GZJ786453 HJF786452:HJF786453 HTB786452:HTB786453 ICX786452:ICX786453 IMT786452:IMT786453 IWP786452:IWP786453 JGL786452:JGL786453 JQH786452:JQH786453 KAD786452:KAD786453 KJZ786452:KJZ786453 KTV786452:KTV786453 LDR786452:LDR786453 LNN786452:LNN786453 LXJ786452:LXJ786453 MHF786452:MHF786453 MRB786452:MRB786453 NAX786452:NAX786453 NKT786452:NKT786453 NUP786452:NUP786453 OEL786452:OEL786453 OOH786452:OOH786453 OYD786452:OYD786453 PHZ786452:PHZ786453 PRV786452:PRV786453 QBR786452:QBR786453 QLN786452:QLN786453 QVJ786452:QVJ786453 RFF786452:RFF786453 RPB786452:RPB786453 RYX786452:RYX786453 SIT786452:SIT786453 SSP786452:SSP786453 TCL786452:TCL786453 TMH786452:TMH786453 TWD786452:TWD786453 UFZ786452:UFZ786453 UPV786452:UPV786453 UZR786452:UZR786453 VJN786452:VJN786453 VTJ786452:VTJ786453 WDF786452:WDF786453 WNB786452:WNB786453 WWX786452:WWX786453 U24:U25 KL851988:KL851989 UH851988:UH851989 AED851988:AED851989 ANZ851988:ANZ851989 AXV851988:AXV851989 BHR851988:BHR851989 BRN851988:BRN851989 CBJ851988:CBJ851989 CLF851988:CLF851989 CVB851988:CVB851989 DEX851988:DEX851989 DOT851988:DOT851989 DYP851988:DYP851989 EIL851988:EIL851989 ESH851988:ESH851989 FCD851988:FCD851989 FLZ851988:FLZ851989 FVV851988:FVV851989 GFR851988:GFR851989 GPN851988:GPN851989 GZJ851988:GZJ851989 HJF851988:HJF851989 HTB851988:HTB851989 ICX851988:ICX851989 IMT851988:IMT851989 IWP851988:IWP851989 JGL851988:JGL851989 JQH851988:JQH851989 KAD851988:KAD851989 KJZ851988:KJZ851989 KTV851988:KTV851989 LDR851988:LDR851989 LNN851988:LNN851989 LXJ851988:LXJ851989 MHF851988:MHF851989 MRB851988:MRB851989 NAX851988:NAX851989 NKT851988:NKT851989 NUP851988:NUP851989 OEL851988:OEL851989 OOH851988:OOH851989 OYD851988:OYD851989 PHZ851988:PHZ851989 PRV851988:PRV851989 QBR851988:QBR851989 QLN851988:QLN851989 QVJ851988:QVJ851989 RFF851988:RFF851989 RPB851988:RPB851989 RYX851988:RYX851989 SIT851988:SIT851989 SSP851988:SSP851989 TCL851988:TCL851989 TMH851988:TMH851989 TWD851988:TWD851989 UFZ851988:UFZ851989 UPV851988:UPV851989 UZR851988:UZR851989 VJN851988:VJN851989 VTJ851988:VTJ851989 WDF851988:WDF851989 WNB851988:WNB851989 WWX851988:WWX851989 KL917524:KL917525 UH917524:UH917525 AED917524:AED917525 ANZ917524:ANZ917525 AXV917524:AXV917525 BHR917524:BHR917525 BRN917524:BRN917525 CBJ917524:CBJ917525 CLF917524:CLF917525 CVB917524:CVB917525 DEX917524:DEX917525 DOT917524:DOT917525 DYP917524:DYP917525 EIL917524:EIL917525 ESH917524:ESH917525 FCD917524:FCD917525 FLZ917524:FLZ917525 FVV917524:FVV917525 GFR917524:GFR917525 GPN917524:GPN917525 GZJ917524:GZJ917525 HJF917524:HJF917525 HTB917524:HTB917525 ICX917524:ICX917525 IMT917524:IMT917525 IWP917524:IWP917525 JGL917524:JGL917525 JQH917524:JQH917525 KAD917524:KAD917525 KJZ917524:KJZ917525 KTV917524:KTV917525 LDR917524:LDR917525 LNN917524:LNN917525 LXJ917524:LXJ917525 MHF917524:MHF917525 MRB917524:MRB917525 NAX917524:NAX917525 NKT917524:NKT917525 NUP917524:NUP917525 OEL917524:OEL917525 OOH917524:OOH917525 OYD917524:OYD917525 PHZ917524:PHZ917525 PRV917524:PRV917525 QBR917524:QBR917525 QLN917524:QLN917525 QVJ917524:QVJ917525 RFF917524:RFF917525 RPB917524:RPB917525 RYX917524:RYX917525 SIT917524:SIT917525 SSP917524:SSP917525 TCL917524:TCL917525 TMH917524:TMH917525 TWD917524:TWD917525 UFZ917524:UFZ917525 UPV917524:UPV917525 UZR917524:UZR917525 VJN917524:VJN917525 VTJ917524:VTJ917525 WDF917524:WDF917525 WNB917524:WNB917525 WWX917524:WWX917525 WWX983060:WWX983061 KL983060:KL983061 UH983060:UH983061 AED983060:AED983061 ANZ983060:ANZ983061 AXV983060:AXV983061 BHR983060:BHR983061 BRN983060:BRN983061 CBJ983060:CBJ983061 CLF983060:CLF983061 CVB983060:CVB983061 DEX983060:DEX983061 DOT983060:DOT983061 DYP983060:DYP983061 EIL983060:EIL983061 ESH983060:ESH983061 FCD983060:FCD983061 FLZ983060:FLZ983061 FVV983060:FVV983061 GFR983060:GFR983061 GPN983060:GPN983061 GZJ983060:GZJ983061 HJF983060:HJF983061 HTB983060:HTB983061 ICX983060:ICX983061 IMT983060:IMT983061 IWP983060:IWP983061 JGL983060:JGL983061 JQH983060:JQH983061 KAD983060:KAD983061 KJZ983060:KJZ983061 KTV983060:KTV983061 LDR983060:LDR983061 LNN983060:LNN983061 LXJ983060:LXJ983061 MHF983060:MHF983061 MRB983060:MRB983061 NAX983060:NAX983061 NKT983060:NKT983061 NUP983060:NUP983061 OEL983060:OEL983061 OOH983060:OOH983061 OYD983060:OYD983061 PHZ983060:PHZ983061 PRV983060:PRV983061 QBR983060:QBR983061 QLN983060:QLN983061 QVJ983060:QVJ983061 RFF983060:RFF983061 RPB983060:RPB983061 RYX983060:RYX983061 SIT983060:SIT983061 SSP983060:SSP983061 TCL983060:TCL983061 TMH983060:TMH983061 TWD983060:TWD983061 UFZ983060:UFZ983061 UPV983060:UPV983061 UZR983060:UZR983061 VJN983060:VJN983061 VTJ983060:VTJ983061 WDF983060:WDF983061 WNB983060:WNB983061 U262164:U26216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WWX24:WWX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393236:AP393237 AP458772:AP458773 AP524308:AP524309 AP589844:AP589845 AP655380:AP655381 AP720916:AP720917 AP786452:AP786453 AP851988:AP851989 AP917524:AP917525 AP983060:AP983061 AP65556:AP65557 AP131092:AP131093 AP196628:AP196629 AP327700:AP327701 AP262164:AP262165 AP24:AP25 AN24:AN25"/>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type="list" allowBlank="1" showInputMessage="1" showErrorMessage="1" errorTitle="Ошибка" error="Выберите значение из списка" prompt="Выберите значение из списка" sqref="O23 V23 AC23 AJ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0" t="s">
        <v>491</v>
      </c>
      <c r="G2" s="1201"/>
      <c r="H2" s="1202"/>
      <c r="I2" s="641"/>
    </row>
    <row r="3" spans="1:20" ht="3" customHeight="1"/>
    <row r="4" spans="1:20" s="571" customFormat="1" ht="11.25">
      <c r="A4" s="591"/>
      <c r="B4" s="591"/>
      <c r="C4" s="591"/>
      <c r="D4" s="591"/>
      <c r="F4" s="1154" t="s">
        <v>454</v>
      </c>
      <c r="G4" s="1154"/>
      <c r="H4" s="1154"/>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08.02.2022</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592</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594</v>
      </c>
      <c r="H19" s="1199"/>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0" t="s">
        <v>658</v>
      </c>
      <c r="M5" s="1220"/>
      <c r="N5" s="1220"/>
      <c r="O5" s="1220"/>
      <c r="P5" s="1220"/>
      <c r="Q5" s="1220"/>
      <c r="R5" s="1220"/>
      <c r="S5" s="1220"/>
      <c r="T5" s="1220"/>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3" t="str">
        <f>IF(NameOrPr_ch="",IF(NameOrPr="","",NameOrPr),NameOrPr_ch)</f>
        <v>ДЖКХЭиРТ ЯО</v>
      </c>
      <c r="P7" s="1254"/>
      <c r="Q7" s="1254"/>
      <c r="R7" s="1254"/>
      <c r="S7" s="1254"/>
      <c r="T7" s="1255"/>
      <c r="U7" s="670"/>
      <c r="X7" s="586"/>
      <c r="Y7" s="586"/>
      <c r="Z7" s="586"/>
      <c r="AA7" s="586"/>
      <c r="AB7" s="586"/>
      <c r="AC7" s="586"/>
      <c r="AD7" s="586"/>
      <c r="AE7" s="586"/>
      <c r="AF7" s="586"/>
      <c r="AG7" s="586"/>
      <c r="AH7" s="586"/>
    </row>
    <row r="8" spans="7:34" s="492" customFormat="1" ht="18.75">
      <c r="G8" s="491"/>
      <c r="H8" s="491"/>
      <c r="L8" s="500"/>
      <c r="M8" s="618" t="s">
        <v>597</v>
      </c>
      <c r="N8" s="667"/>
      <c r="O8" s="1253" t="str">
        <f>IF(datePr_ch="",IF(datePr="","",datePr),datePr_ch)</f>
        <v>20.12.2021</v>
      </c>
      <c r="P8" s="1254"/>
      <c r="Q8" s="1254"/>
      <c r="R8" s="1254"/>
      <c r="S8" s="1254"/>
      <c r="T8" s="1255"/>
      <c r="U8" s="668"/>
      <c r="X8" s="506"/>
      <c r="Y8" s="506"/>
      <c r="Z8" s="506"/>
      <c r="AA8" s="506"/>
      <c r="AB8" s="506"/>
      <c r="AC8" s="506"/>
      <c r="AD8" s="506"/>
      <c r="AE8" s="506"/>
      <c r="AF8" s="506"/>
      <c r="AG8" s="506"/>
      <c r="AH8" s="506"/>
    </row>
    <row r="9" spans="7:34" s="492" customFormat="1" ht="18.75">
      <c r="G9" s="491"/>
      <c r="H9" s="491"/>
      <c r="L9" s="553"/>
      <c r="M9" s="618" t="s">
        <v>596</v>
      </c>
      <c r="N9" s="667"/>
      <c r="O9" s="1253" t="str">
        <f>IF(numberPr_ch="",IF(numberPr="","",numberPr),numberPr_ch)</f>
        <v>№ 388-ви</v>
      </c>
      <c r="P9" s="1254"/>
      <c r="Q9" s="1254"/>
      <c r="R9" s="1254"/>
      <c r="S9" s="1254"/>
      <c r="T9" s="1255"/>
      <c r="U9" s="668"/>
      <c r="X9" s="506"/>
      <c r="Y9" s="506"/>
      <c r="Z9" s="506"/>
      <c r="AA9" s="506"/>
      <c r="AB9" s="506"/>
      <c r="AC9" s="506"/>
      <c r="AD9" s="506"/>
      <c r="AE9" s="506"/>
      <c r="AF9" s="506"/>
      <c r="AG9" s="506"/>
      <c r="AH9" s="506"/>
    </row>
    <row r="10" spans="7:34" s="492" customFormat="1" ht="18.75">
      <c r="G10" s="491"/>
      <c r="H10" s="491"/>
      <c r="L10" s="553"/>
      <c r="M10" s="618" t="s">
        <v>501</v>
      </c>
      <c r="N10" s="667"/>
      <c r="O10" s="1253" t="str">
        <f>IF(IstPub_ch="",IF(IstPub="","",IstPub),IstPub_ch)</f>
        <v>http://publication.pravo.gov.ru/Document/View/7601202112280032?index=2&amp;rangeSize=1#print</v>
      </c>
      <c r="P10" s="1254"/>
      <c r="Q10" s="1254"/>
      <c r="R10" s="1254"/>
      <c r="S10" s="1254"/>
      <c r="T10" s="1255"/>
      <c r="U10" s="668"/>
      <c r="X10" s="506"/>
      <c r="Y10" s="506"/>
      <c r="Z10" s="506"/>
      <c r="AA10" s="506"/>
      <c r="AB10" s="506"/>
      <c r="AC10" s="506"/>
      <c r="AD10" s="506"/>
      <c r="AE10" s="506"/>
      <c r="AF10" s="506"/>
      <c r="AG10" s="506"/>
      <c r="AH10" s="506"/>
    </row>
    <row r="11" spans="7:34" s="492" customFormat="1" ht="11.25" hidden="1">
      <c r="G11" s="491"/>
      <c r="H11" s="491"/>
      <c r="L11" s="1221"/>
      <c r="M11" s="1221"/>
      <c r="N11" s="489"/>
      <c r="O11" s="1256"/>
      <c r="P11" s="1256"/>
      <c r="Q11" s="1256"/>
      <c r="R11" s="1256"/>
      <c r="S11" s="1256"/>
      <c r="T11" s="1256"/>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54" t="s">
        <v>454</v>
      </c>
      <c r="M13" s="1154"/>
      <c r="N13" s="1154"/>
      <c r="O13" s="1154"/>
      <c r="P13" s="1154"/>
      <c r="Q13" s="1154"/>
      <c r="R13" s="1154"/>
      <c r="S13" s="1154"/>
      <c r="T13" s="1154"/>
      <c r="U13" s="1154"/>
      <c r="V13" s="1154"/>
      <c r="W13" s="1154" t="s">
        <v>455</v>
      </c>
    </row>
    <row r="14" spans="7:34" ht="14.25" customHeight="1">
      <c r="J14" s="482"/>
      <c r="K14" s="482"/>
      <c r="L14" s="1233" t="s">
        <v>92</v>
      </c>
      <c r="M14" s="1233" t="s">
        <v>640</v>
      </c>
      <c r="N14" s="522"/>
      <c r="O14" s="1234" t="s">
        <v>642</v>
      </c>
      <c r="P14" s="1235"/>
      <c r="Q14" s="1235"/>
      <c r="R14" s="1235"/>
      <c r="S14" s="1235"/>
      <c r="T14" s="1236"/>
      <c r="U14" s="1217" t="s">
        <v>341</v>
      </c>
      <c r="V14" s="1230" t="s">
        <v>275</v>
      </c>
      <c r="W14" s="1154"/>
    </row>
    <row r="15" spans="7:34" s="524" customFormat="1" ht="14.25" customHeight="1">
      <c r="G15" s="532"/>
      <c r="H15" s="532"/>
      <c r="I15" s="532"/>
      <c r="J15" s="530"/>
      <c r="K15" s="530"/>
      <c r="L15" s="1233"/>
      <c r="M15" s="1233"/>
      <c r="N15" s="522"/>
      <c r="O15" s="1239" t="s">
        <v>606</v>
      </c>
      <c r="P15" s="1237" t="s">
        <v>271</v>
      </c>
      <c r="Q15" s="1238"/>
      <c r="R15" s="1215" t="s">
        <v>655</v>
      </c>
      <c r="S15" s="1215"/>
      <c r="T15" s="1216"/>
      <c r="U15" s="1218"/>
      <c r="V15" s="1231"/>
      <c r="W15" s="1154"/>
      <c r="X15" s="586"/>
      <c r="Y15" s="586"/>
      <c r="Z15" s="586"/>
      <c r="AA15" s="586"/>
      <c r="AB15" s="586"/>
      <c r="AC15" s="586"/>
      <c r="AD15" s="586"/>
      <c r="AE15" s="586"/>
      <c r="AF15" s="586"/>
      <c r="AG15" s="586"/>
      <c r="AH15" s="586"/>
    </row>
    <row r="16" spans="7:34" ht="33.75">
      <c r="J16" s="482"/>
      <c r="K16" s="482"/>
      <c r="L16" s="1233"/>
      <c r="M16" s="1233"/>
      <c r="N16" s="521"/>
      <c r="O16" s="1240"/>
      <c r="P16" s="536" t="s">
        <v>766</v>
      </c>
      <c r="Q16" s="536" t="s">
        <v>767</v>
      </c>
      <c r="R16" s="537" t="s">
        <v>274</v>
      </c>
      <c r="S16" s="1228" t="s">
        <v>273</v>
      </c>
      <c r="T16" s="1229"/>
      <c r="U16" s="1219"/>
      <c r="V16" s="1232"/>
      <c r="W16" s="1154"/>
    </row>
    <row r="17" spans="1:34">
      <c r="J17" s="482"/>
      <c r="K17" s="490">
        <v>1</v>
      </c>
      <c r="L17" s="479" t="s">
        <v>93</v>
      </c>
      <c r="M17" s="479" t="s">
        <v>49</v>
      </c>
      <c r="N17" s="497" t="s">
        <v>49</v>
      </c>
      <c r="O17" s="488">
        <f ca="1">OFFSET(O17,0,-1)+1</f>
        <v>3</v>
      </c>
      <c r="P17" s="488">
        <f ca="1">OFFSET(P17,0,-1)+1</f>
        <v>4</v>
      </c>
      <c r="Q17" s="488">
        <f ca="1">OFFSET(Q17,0,-1)+1</f>
        <v>5</v>
      </c>
      <c r="R17" s="488">
        <f ca="1">OFFSET(R17,0,-1)+1</f>
        <v>6</v>
      </c>
      <c r="S17" s="1222">
        <f ca="1">OFFSET(S17,0,-1)+1</f>
        <v>7</v>
      </c>
      <c r="T17" s="1222"/>
      <c r="U17" s="488">
        <f ca="1">OFFSET(U17,0,-2)+1</f>
        <v>8</v>
      </c>
      <c r="V17" s="496">
        <f ca="1">OFFSET(V17,0,-1)</f>
        <v>8</v>
      </c>
      <c r="W17" s="488">
        <f ca="1">OFFSET(W17,0,-1)+1</f>
        <v>9</v>
      </c>
    </row>
    <row r="18" spans="1:34" ht="22.5">
      <c r="A18" s="1206">
        <v>1</v>
      </c>
      <c r="B18" s="941"/>
      <c r="C18" s="941"/>
      <c r="D18" s="941"/>
      <c r="E18" s="942"/>
      <c r="F18" s="943"/>
      <c r="G18" s="943"/>
      <c r="H18" s="943"/>
      <c r="I18" s="944"/>
      <c r="J18" s="939"/>
      <c r="K18" s="946"/>
      <c r="L18" s="594">
        <f>mergeValue(A18)</f>
        <v>1</v>
      </c>
      <c r="M18" s="642" t="s">
        <v>20</v>
      </c>
      <c r="N18" s="581"/>
      <c r="O18" s="1247"/>
      <c r="P18" s="1247"/>
      <c r="Q18" s="1247"/>
      <c r="R18" s="1247"/>
      <c r="S18" s="1247"/>
      <c r="T18" s="1247"/>
      <c r="U18" s="1247"/>
      <c r="V18" s="1247"/>
      <c r="W18" s="631" t="s">
        <v>659</v>
      </c>
    </row>
    <row r="19" spans="1:34" ht="22.5">
      <c r="A19" s="1206"/>
      <c r="B19" s="1206">
        <v>1</v>
      </c>
      <c r="C19" s="941"/>
      <c r="D19" s="941"/>
      <c r="E19" s="943"/>
      <c r="F19" s="943"/>
      <c r="G19" s="943"/>
      <c r="H19" s="943"/>
      <c r="I19" s="938"/>
      <c r="J19" s="937"/>
      <c r="K19" s="940"/>
      <c r="L19" s="594" t="str">
        <f>mergeValue(A19) &amp;"."&amp; mergeValue(B19)</f>
        <v>1.1</v>
      </c>
      <c r="M19" s="547" t="s">
        <v>16</v>
      </c>
      <c r="N19" s="581"/>
      <c r="O19" s="1247"/>
      <c r="P19" s="1247"/>
      <c r="Q19" s="1247"/>
      <c r="R19" s="1247"/>
      <c r="S19" s="1247"/>
      <c r="T19" s="1247"/>
      <c r="U19" s="1247"/>
      <c r="V19" s="1247"/>
      <c r="W19" s="631" t="s">
        <v>477</v>
      </c>
    </row>
    <row r="20" spans="1:34" ht="22.5">
      <c r="A20" s="1206"/>
      <c r="B20" s="1206"/>
      <c r="C20" s="1206">
        <v>1</v>
      </c>
      <c r="D20" s="941"/>
      <c r="E20" s="943"/>
      <c r="F20" s="943"/>
      <c r="G20" s="943"/>
      <c r="H20" s="943"/>
      <c r="I20" s="945"/>
      <c r="J20" s="937"/>
      <c r="K20" s="940"/>
      <c r="L20" s="594" t="str">
        <f>mergeValue(A20) &amp;"."&amp; mergeValue(B20)&amp;"."&amp; mergeValue(C20)</f>
        <v>1.1.1</v>
      </c>
      <c r="M20" s="548" t="s">
        <v>7</v>
      </c>
      <c r="N20" s="581"/>
      <c r="O20" s="1247"/>
      <c r="P20" s="1247"/>
      <c r="Q20" s="1247"/>
      <c r="R20" s="1247"/>
      <c r="S20" s="1247"/>
      <c r="T20" s="1247"/>
      <c r="U20" s="1247"/>
      <c r="V20" s="1247"/>
      <c r="W20" s="631" t="s">
        <v>634</v>
      </c>
    </row>
    <row r="21" spans="1:34" ht="22.5">
      <c r="A21" s="1206"/>
      <c r="B21" s="1206"/>
      <c r="C21" s="1206"/>
      <c r="D21" s="1206">
        <v>1</v>
      </c>
      <c r="E21" s="943"/>
      <c r="F21" s="943"/>
      <c r="G21" s="943"/>
      <c r="H21" s="943"/>
      <c r="I21" s="945"/>
      <c r="J21" s="937"/>
      <c r="K21" s="940"/>
      <c r="L21" s="594" t="str">
        <f>mergeValue(A21) &amp;"."&amp; mergeValue(B21)&amp;"."&amp; mergeValue(C21)&amp;"."&amp; mergeValue(D21)</f>
        <v>1.1.1.1</v>
      </c>
      <c r="M21" s="549" t="s">
        <v>22</v>
      </c>
      <c r="N21" s="581"/>
      <c r="O21" s="1247"/>
      <c r="P21" s="1247"/>
      <c r="Q21" s="1247"/>
      <c r="R21" s="1247"/>
      <c r="S21" s="1247"/>
      <c r="T21" s="1247"/>
      <c r="U21" s="1247"/>
      <c r="V21" s="1247"/>
      <c r="W21" s="631" t="s">
        <v>635</v>
      </c>
    </row>
    <row r="22" spans="1:34" ht="11.25" hidden="1" customHeight="1">
      <c r="A22" s="1206"/>
      <c r="B22" s="1206"/>
      <c r="C22" s="1206"/>
      <c r="D22" s="1206"/>
      <c r="E22" s="1206">
        <v>1</v>
      </c>
      <c r="F22" s="943"/>
      <c r="G22" s="943"/>
      <c r="H22" s="941">
        <v>1</v>
      </c>
      <c r="I22" s="1206">
        <v>1</v>
      </c>
      <c r="J22" s="943"/>
      <c r="K22" s="948"/>
      <c r="L22" s="594"/>
      <c r="M22" s="555"/>
      <c r="N22" s="582"/>
      <c r="O22" s="632"/>
      <c r="P22" s="632"/>
      <c r="Q22" s="632"/>
      <c r="R22" s="632"/>
      <c r="S22" s="632"/>
      <c r="T22" s="632"/>
      <c r="U22" s="632"/>
      <c r="V22" s="509"/>
      <c r="W22" s="560"/>
    </row>
    <row r="23" spans="1:34" ht="90">
      <c r="A23" s="1206"/>
      <c r="B23" s="1206"/>
      <c r="C23" s="1206"/>
      <c r="D23" s="1206"/>
      <c r="E23" s="1206"/>
      <c r="F23" s="1206">
        <v>1</v>
      </c>
      <c r="G23" s="941"/>
      <c r="H23" s="941"/>
      <c r="I23" s="1206"/>
      <c r="J23" s="1206">
        <v>1</v>
      </c>
      <c r="K23" s="949"/>
      <c r="L23" s="594" t="str">
        <f>mergeValue(A23) &amp;"."&amp; mergeValue(B23)&amp;"."&amp; mergeValue(C23)&amp;"."&amp; mergeValue(D23)&amp;"."&amp;  mergeValue(F23)</f>
        <v>1.1.1.1.1</v>
      </c>
      <c r="M23" s="556" t="s">
        <v>10</v>
      </c>
      <c r="N23" s="582"/>
      <c r="O23" s="1208"/>
      <c r="P23" s="1208"/>
      <c r="Q23" s="1208"/>
      <c r="R23" s="1208"/>
      <c r="S23" s="1208"/>
      <c r="T23" s="1208"/>
      <c r="U23" s="1208"/>
      <c r="V23" s="1208"/>
      <c r="W23" s="631" t="s">
        <v>636</v>
      </c>
      <c r="Y23" s="505" t="str">
        <f>strCheckUnique(Z23:Z26)</f>
        <v/>
      </c>
      <c r="AA23" s="505"/>
    </row>
    <row r="24" spans="1:34" ht="189" customHeight="1">
      <c r="A24" s="1206"/>
      <c r="B24" s="1206"/>
      <c r="C24" s="1206"/>
      <c r="D24" s="1206"/>
      <c r="E24" s="1206"/>
      <c r="F24" s="1206"/>
      <c r="G24" s="941">
        <v>1</v>
      </c>
      <c r="H24" s="941"/>
      <c r="I24" s="1206"/>
      <c r="J24" s="1206"/>
      <c r="K24" s="949">
        <v>1</v>
      </c>
      <c r="L24" s="594" t="str">
        <f>mergeValue(A24) &amp;"."&amp; mergeValue(B24)&amp;"."&amp; mergeValue(C24)&amp;"."&amp; mergeValue(D24)&amp;"."&amp; mergeValue(F24)&amp;"."&amp; mergeValue(G24)</f>
        <v>1.1.1.1.1.1</v>
      </c>
      <c r="M24" s="1070"/>
      <c r="N24" s="587"/>
      <c r="O24" s="563"/>
      <c r="P24" s="563"/>
      <c r="Q24" s="1095"/>
      <c r="R24" s="1248"/>
      <c r="S24" s="1213" t="s">
        <v>84</v>
      </c>
      <c r="T24" s="1248"/>
      <c r="U24" s="1213" t="s">
        <v>85</v>
      </c>
      <c r="V24" s="579"/>
      <c r="W24" s="1223" t="s">
        <v>660</v>
      </c>
      <c r="X24" s="501" t="str">
        <f>strCheckDate(O25:V25)</f>
        <v/>
      </c>
      <c r="Y24" s="505"/>
      <c r="Z24" s="505" t="str">
        <f>IF(M24="","",M24 )</f>
        <v/>
      </c>
      <c r="AA24" s="505"/>
      <c r="AB24" s="505"/>
      <c r="AC24" s="505"/>
    </row>
    <row r="25" spans="1:34" ht="11.25" hidden="1">
      <c r="A25" s="1206"/>
      <c r="B25" s="1206"/>
      <c r="C25" s="1206"/>
      <c r="D25" s="1206"/>
      <c r="E25" s="1206"/>
      <c r="F25" s="1206"/>
      <c r="G25" s="941"/>
      <c r="H25" s="941"/>
      <c r="I25" s="1206"/>
      <c r="J25" s="1206"/>
      <c r="K25" s="949"/>
      <c r="L25" s="601"/>
      <c r="M25" s="647"/>
      <c r="N25" s="587"/>
      <c r="O25" s="563"/>
      <c r="P25" s="563"/>
      <c r="Q25" s="585" t="str">
        <f>R24 &amp; "-" &amp; T24</f>
        <v>-</v>
      </c>
      <c r="R25" s="1212"/>
      <c r="S25" s="1213"/>
      <c r="T25" s="1212"/>
      <c r="U25" s="1213"/>
      <c r="V25" s="579"/>
      <c r="W25" s="1224"/>
    </row>
    <row r="26" spans="1:34" s="476" customFormat="1" ht="15" customHeight="1">
      <c r="A26" s="1206"/>
      <c r="B26" s="1206"/>
      <c r="C26" s="1206"/>
      <c r="D26" s="1206"/>
      <c r="E26" s="1206"/>
      <c r="F26" s="1206"/>
      <c r="G26" s="943"/>
      <c r="H26" s="941"/>
      <c r="I26" s="1206"/>
      <c r="J26" s="1206"/>
      <c r="K26" s="948"/>
      <c r="L26" s="539"/>
      <c r="M26" s="557" t="s">
        <v>25</v>
      </c>
      <c r="N26" s="552"/>
      <c r="O26" s="546"/>
      <c r="P26" s="546"/>
      <c r="Q26" s="546"/>
      <c r="R26" s="574"/>
      <c r="S26" s="565"/>
      <c r="T26" s="564"/>
      <c r="U26" s="552"/>
      <c r="V26" s="561"/>
      <c r="W26" s="1225"/>
      <c r="X26" s="502"/>
      <c r="Y26" s="502"/>
      <c r="Z26" s="502"/>
      <c r="AA26" s="502"/>
      <c r="AB26" s="502"/>
      <c r="AC26" s="502"/>
      <c r="AD26" s="502"/>
      <c r="AE26" s="502"/>
      <c r="AF26" s="502"/>
      <c r="AG26" s="502"/>
      <c r="AH26" s="502"/>
    </row>
    <row r="27" spans="1:34" s="476" customFormat="1" ht="15" customHeight="1">
      <c r="A27" s="1206"/>
      <c r="B27" s="1206"/>
      <c r="C27" s="1206"/>
      <c r="D27" s="1206"/>
      <c r="E27" s="1206"/>
      <c r="F27" s="943"/>
      <c r="G27" s="943"/>
      <c r="H27" s="941"/>
      <c r="I27" s="1206"/>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6"/>
      <c r="B28" s="1206"/>
      <c r="C28" s="1206"/>
      <c r="D28" s="1206"/>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6"/>
      <c r="B29" s="1206"/>
      <c r="C29" s="1206"/>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6"/>
      <c r="B30" s="1206"/>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6"/>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9" t="s">
        <v>661</v>
      </c>
      <c r="N34" s="1199"/>
      <c r="O34" s="1199"/>
      <c r="P34" s="1199"/>
      <c r="Q34" s="1199"/>
      <c r="R34" s="1199"/>
      <c r="S34" s="1199"/>
      <c r="T34" s="1199"/>
      <c r="U34" s="1199"/>
      <c r="V34" s="1199"/>
      <c r="W34" s="119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0" t="s">
        <v>491</v>
      </c>
      <c r="G2" s="1201"/>
      <c r="H2" s="1202"/>
      <c r="I2" s="641"/>
    </row>
    <row r="3" spans="1:20" ht="3" customHeight="1"/>
    <row r="4" spans="1:20" s="571" customFormat="1" ht="11.25">
      <c r="A4" s="591"/>
      <c r="B4" s="591"/>
      <c r="C4" s="591"/>
      <c r="D4" s="591"/>
      <c r="F4" s="1154" t="s">
        <v>454</v>
      </c>
      <c r="G4" s="1154"/>
      <c r="H4" s="1154"/>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08.02.2022</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592</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594</v>
      </c>
      <c r="H19" s="1199"/>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0" t="s">
        <v>658</v>
      </c>
      <c r="M5" s="1220"/>
      <c r="N5" s="1220"/>
      <c r="O5" s="1220"/>
      <c r="P5" s="1220"/>
      <c r="Q5" s="1220"/>
      <c r="R5" s="1220"/>
      <c r="S5" s="1220"/>
      <c r="T5" s="1220"/>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3" t="str">
        <f>IF(NameOrPr_ch="",IF(NameOrPr="","",NameOrPr),NameOrPr_ch)</f>
        <v>ДЖКХЭиРТ ЯО</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3" t="str">
        <f>IF(datePr_ch="",IF(datePr="","",datePr),datePr_ch)</f>
        <v>20.12.2021</v>
      </c>
      <c r="P8" s="1254"/>
      <c r="Q8" s="1254"/>
      <c r="R8" s="1254"/>
      <c r="S8" s="1254"/>
      <c r="T8" s="125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3" t="str">
        <f>IF(numberPr_ch="",IF(numberPr="","",numberPr),numberPr_ch)</f>
        <v>№ 388-ви</v>
      </c>
      <c r="P9" s="1254"/>
      <c r="Q9" s="1254"/>
      <c r="R9" s="1254"/>
      <c r="S9" s="1254"/>
      <c r="T9" s="125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3" t="str">
        <f>IF(IstPub_ch="",IF(IstPub="","",IstPub),IstPub_ch)</f>
        <v>http://publication.pravo.gov.ru/Document/View/7601202112280032?index=2&amp;rangeSize=1#print</v>
      </c>
      <c r="P10" s="1254"/>
      <c r="Q10" s="1254"/>
      <c r="R10" s="1254"/>
      <c r="S10" s="1254"/>
      <c r="T10" s="125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4" t="s">
        <v>454</v>
      </c>
      <c r="M13" s="1154"/>
      <c r="N13" s="1154"/>
      <c r="O13" s="1154"/>
      <c r="P13" s="1154"/>
      <c r="Q13" s="1154"/>
      <c r="R13" s="1154"/>
      <c r="S13" s="1154"/>
      <c r="T13" s="1154"/>
      <c r="U13" s="1154"/>
      <c r="V13" s="1154"/>
      <c r="W13" s="1154" t="s">
        <v>455</v>
      </c>
    </row>
    <row r="14" spans="1:34" ht="14.25" customHeight="1">
      <c r="J14" s="482"/>
      <c r="K14" s="482"/>
      <c r="L14" s="1233" t="s">
        <v>92</v>
      </c>
      <c r="M14" s="1233" t="s">
        <v>640</v>
      </c>
      <c r="N14" s="522"/>
      <c r="O14" s="1234" t="s">
        <v>642</v>
      </c>
      <c r="P14" s="1235"/>
      <c r="Q14" s="1235"/>
      <c r="R14" s="1235"/>
      <c r="S14" s="1235"/>
      <c r="T14" s="1236"/>
      <c r="U14" s="1217" t="s">
        <v>341</v>
      </c>
      <c r="V14" s="1230" t="s">
        <v>275</v>
      </c>
      <c r="W14" s="1154"/>
    </row>
    <row r="15" spans="1:34" s="524" customFormat="1" ht="14.25" customHeight="1">
      <c r="A15" s="586"/>
      <c r="B15" s="586"/>
      <c r="C15" s="586"/>
      <c r="D15" s="586"/>
      <c r="E15" s="586"/>
      <c r="F15" s="586"/>
      <c r="G15" s="592"/>
      <c r="H15" s="592"/>
      <c r="I15" s="532"/>
      <c r="J15" s="530"/>
      <c r="K15" s="530"/>
      <c r="L15" s="1233"/>
      <c r="M15" s="1233"/>
      <c r="N15" s="522"/>
      <c r="O15" s="1239" t="s">
        <v>773</v>
      </c>
      <c r="P15" s="1237" t="s">
        <v>271</v>
      </c>
      <c r="Q15" s="1238"/>
      <c r="R15" s="1215" t="s">
        <v>655</v>
      </c>
      <c r="S15" s="1215"/>
      <c r="T15" s="1216"/>
      <c r="U15" s="1218"/>
      <c r="V15" s="1231"/>
      <c r="W15" s="1154"/>
      <c r="X15" s="586"/>
      <c r="Y15" s="586"/>
      <c r="Z15" s="586"/>
      <c r="AA15" s="586"/>
      <c r="AB15" s="586"/>
      <c r="AC15" s="586"/>
      <c r="AD15" s="586"/>
      <c r="AE15" s="586"/>
      <c r="AF15" s="586"/>
      <c r="AG15" s="586"/>
      <c r="AH15" s="586"/>
    </row>
    <row r="16" spans="1:34" ht="33.75">
      <c r="J16" s="482"/>
      <c r="K16" s="482"/>
      <c r="L16" s="1233"/>
      <c r="M16" s="1233"/>
      <c r="N16" s="521"/>
      <c r="O16" s="1240"/>
      <c r="P16" s="536" t="s">
        <v>766</v>
      </c>
      <c r="Q16" s="536" t="s">
        <v>767</v>
      </c>
      <c r="R16" s="537" t="s">
        <v>274</v>
      </c>
      <c r="S16" s="1228" t="s">
        <v>273</v>
      </c>
      <c r="T16" s="1229"/>
      <c r="U16" s="1219"/>
      <c r="V16" s="1232"/>
      <c r="W16" s="1154"/>
    </row>
    <row r="17" spans="1:35">
      <c r="J17" s="482"/>
      <c r="K17" s="490">
        <v>1</v>
      </c>
      <c r="L17" s="526" t="s">
        <v>93</v>
      </c>
      <c r="M17" s="526" t="s">
        <v>49</v>
      </c>
      <c r="N17" s="497" t="s">
        <v>49</v>
      </c>
      <c r="O17" s="488">
        <f ca="1">OFFSET(O17,0,-1)+1</f>
        <v>3</v>
      </c>
      <c r="P17" s="488">
        <f ca="1">OFFSET(P17,0,-1)+1</f>
        <v>4</v>
      </c>
      <c r="Q17" s="488">
        <f ca="1">OFFSET(Q17,0,-1)+1</f>
        <v>5</v>
      </c>
      <c r="R17" s="488">
        <f ca="1">OFFSET(R17,0,-1)+1</f>
        <v>6</v>
      </c>
      <c r="S17" s="1222">
        <f ca="1">OFFSET(S17,0,-1)+1</f>
        <v>7</v>
      </c>
      <c r="T17" s="1222"/>
      <c r="U17" s="488">
        <f ca="1">OFFSET(U17,0,-2)+1</f>
        <v>8</v>
      </c>
      <c r="V17" s="652">
        <f ca="1">OFFSET(V17,0,-1)</f>
        <v>8</v>
      </c>
      <c r="W17" s="488">
        <f ca="1">OFFSET(W17,0,-1)+1</f>
        <v>9</v>
      </c>
    </row>
    <row r="18" spans="1:35" ht="22.5">
      <c r="A18" s="1206">
        <v>1</v>
      </c>
      <c r="B18" s="959"/>
      <c r="C18" s="959"/>
      <c r="D18" s="959"/>
      <c r="E18" s="960"/>
      <c r="F18" s="961"/>
      <c r="G18" s="961"/>
      <c r="H18" s="961"/>
      <c r="I18" s="962"/>
      <c r="J18" s="957"/>
      <c r="K18" s="964"/>
      <c r="L18" s="594">
        <f>mergeValue(A18)</f>
        <v>1</v>
      </c>
      <c r="M18" s="642" t="s">
        <v>20</v>
      </c>
      <c r="N18" s="581"/>
      <c r="O18" s="1247"/>
      <c r="P18" s="1247"/>
      <c r="Q18" s="1247"/>
      <c r="R18" s="1247"/>
      <c r="S18" s="1247"/>
      <c r="T18" s="1247"/>
      <c r="U18" s="1247"/>
      <c r="V18" s="1247"/>
      <c r="W18" s="631" t="s">
        <v>659</v>
      </c>
    </row>
    <row r="19" spans="1:35" ht="22.5">
      <c r="A19" s="1206"/>
      <c r="B19" s="1206">
        <v>1</v>
      </c>
      <c r="C19" s="959"/>
      <c r="D19" s="959"/>
      <c r="E19" s="961"/>
      <c r="F19" s="961"/>
      <c r="G19" s="961"/>
      <c r="H19" s="961"/>
      <c r="I19" s="956"/>
      <c r="J19" s="955"/>
      <c r="K19" s="958"/>
      <c r="L19" s="594" t="str">
        <f>mergeValue(A19) &amp;"."&amp; mergeValue(B19)</f>
        <v>1.1</v>
      </c>
      <c r="M19" s="547" t="s">
        <v>16</v>
      </c>
      <c r="N19" s="581"/>
      <c r="O19" s="1247"/>
      <c r="P19" s="1247"/>
      <c r="Q19" s="1247"/>
      <c r="R19" s="1247"/>
      <c r="S19" s="1247"/>
      <c r="T19" s="1247"/>
      <c r="U19" s="1247"/>
      <c r="V19" s="1247"/>
      <c r="W19" s="631" t="s">
        <v>477</v>
      </c>
    </row>
    <row r="20" spans="1:35" ht="22.5">
      <c r="A20" s="1206"/>
      <c r="B20" s="1206"/>
      <c r="C20" s="1206">
        <v>1</v>
      </c>
      <c r="D20" s="959"/>
      <c r="E20" s="961"/>
      <c r="F20" s="961"/>
      <c r="G20" s="961"/>
      <c r="H20" s="961"/>
      <c r="I20" s="963"/>
      <c r="J20" s="955"/>
      <c r="K20" s="958"/>
      <c r="L20" s="594" t="str">
        <f>mergeValue(A20) &amp;"."&amp; mergeValue(B20)&amp;"."&amp; mergeValue(C20)</f>
        <v>1.1.1</v>
      </c>
      <c r="M20" s="548" t="s">
        <v>7</v>
      </c>
      <c r="N20" s="581"/>
      <c r="O20" s="1247"/>
      <c r="P20" s="1247"/>
      <c r="Q20" s="1247"/>
      <c r="R20" s="1247"/>
      <c r="S20" s="1247"/>
      <c r="T20" s="1247"/>
      <c r="U20" s="1247"/>
      <c r="V20" s="1247"/>
      <c r="W20" s="631" t="s">
        <v>634</v>
      </c>
    </row>
    <row r="21" spans="1:35" ht="22.5">
      <c r="A21" s="1206"/>
      <c r="B21" s="1206"/>
      <c r="C21" s="1206"/>
      <c r="D21" s="1206">
        <v>1</v>
      </c>
      <c r="E21" s="961"/>
      <c r="F21" s="961"/>
      <c r="G21" s="961"/>
      <c r="H21" s="961"/>
      <c r="I21" s="963"/>
      <c r="J21" s="955"/>
      <c r="K21" s="958"/>
      <c r="L21" s="594" t="str">
        <f>mergeValue(A21) &amp;"."&amp; mergeValue(B21)&amp;"."&amp; mergeValue(C21)&amp;"."&amp; mergeValue(D21)</f>
        <v>1.1.1.1</v>
      </c>
      <c r="M21" s="549" t="s">
        <v>22</v>
      </c>
      <c r="N21" s="581"/>
      <c r="O21" s="1247"/>
      <c r="P21" s="1247"/>
      <c r="Q21" s="1247"/>
      <c r="R21" s="1247"/>
      <c r="S21" s="1247"/>
      <c r="T21" s="1247"/>
      <c r="U21" s="1247"/>
      <c r="V21" s="1247"/>
      <c r="W21" s="631" t="s">
        <v>635</v>
      </c>
    </row>
    <row r="22" spans="1:35" ht="11.25" hidden="1" customHeight="1">
      <c r="A22" s="1206"/>
      <c r="B22" s="1206"/>
      <c r="C22" s="1206"/>
      <c r="D22" s="1206"/>
      <c r="E22" s="1206">
        <v>1</v>
      </c>
      <c r="F22" s="961"/>
      <c r="G22" s="961"/>
      <c r="H22" s="959">
        <v>1</v>
      </c>
      <c r="I22" s="1206">
        <v>1</v>
      </c>
      <c r="J22" s="961"/>
      <c r="K22" s="966"/>
      <c r="L22" s="594"/>
      <c r="M22" s="555"/>
      <c r="N22" s="582"/>
      <c r="O22" s="632"/>
      <c r="P22" s="632"/>
      <c r="Q22" s="632"/>
      <c r="R22" s="632"/>
      <c r="S22" s="632"/>
      <c r="T22" s="632"/>
      <c r="U22" s="632"/>
      <c r="V22" s="509"/>
      <c r="W22" s="560"/>
    </row>
    <row r="23" spans="1:35" ht="90">
      <c r="A23" s="1206"/>
      <c r="B23" s="1206"/>
      <c r="C23" s="1206"/>
      <c r="D23" s="1206"/>
      <c r="E23" s="1206"/>
      <c r="F23" s="1206">
        <v>1</v>
      </c>
      <c r="G23" s="959"/>
      <c r="H23" s="959"/>
      <c r="I23" s="1206"/>
      <c r="J23" s="1206">
        <v>1</v>
      </c>
      <c r="K23" s="967"/>
      <c r="L23" s="594" t="str">
        <f>mergeValue(A23) &amp;"."&amp; mergeValue(B23)&amp;"."&amp; mergeValue(C23)&amp;"."&amp; mergeValue(D23)&amp;"."&amp;  mergeValue(F23)</f>
        <v>1.1.1.1.1</v>
      </c>
      <c r="M23" s="556" t="s">
        <v>10</v>
      </c>
      <c r="N23" s="582"/>
      <c r="O23" s="1208"/>
      <c r="P23" s="1208"/>
      <c r="Q23" s="1208"/>
      <c r="R23" s="1208"/>
      <c r="S23" s="1208"/>
      <c r="T23" s="1208"/>
      <c r="U23" s="1208"/>
      <c r="V23" s="1208"/>
      <c r="W23" s="631" t="s">
        <v>636</v>
      </c>
      <c r="Y23" s="505" t="str">
        <f>strCheckUnique(Z23:Z26)</f>
        <v/>
      </c>
      <c r="AA23" s="505"/>
    </row>
    <row r="24" spans="1:35" ht="189" customHeight="1">
      <c r="A24" s="1206"/>
      <c r="B24" s="1206"/>
      <c r="C24" s="1206"/>
      <c r="D24" s="1206"/>
      <c r="E24" s="1206"/>
      <c r="F24" s="1206"/>
      <c r="G24" s="959">
        <v>1</v>
      </c>
      <c r="H24" s="959"/>
      <c r="I24" s="1206"/>
      <c r="J24" s="1206"/>
      <c r="K24" s="967">
        <v>1</v>
      </c>
      <c r="L24" s="594" t="str">
        <f>mergeValue(A24) &amp;"."&amp; mergeValue(B24)&amp;"."&amp; mergeValue(C24)&amp;"."&amp; mergeValue(D24)&amp;"."&amp; mergeValue(F24)&amp;"."&amp; mergeValue(G24)</f>
        <v>1.1.1.1.1.1</v>
      </c>
      <c r="M24" s="1070"/>
      <c r="N24" s="587"/>
      <c r="O24" s="563"/>
      <c r="P24" s="563"/>
      <c r="Q24" s="1095"/>
      <c r="R24" s="1248"/>
      <c r="S24" s="1213" t="s">
        <v>84</v>
      </c>
      <c r="T24" s="1248"/>
      <c r="U24" s="1213" t="s">
        <v>85</v>
      </c>
      <c r="V24" s="579"/>
      <c r="W24" s="1223" t="s">
        <v>660</v>
      </c>
      <c r="X24" s="501" t="str">
        <f>strCheckDate(O25:V25)</f>
        <v/>
      </c>
      <c r="Y24" s="505"/>
      <c r="Z24" s="505" t="str">
        <f>IF(M24="","",M24 )</f>
        <v/>
      </c>
      <c r="AA24" s="505"/>
      <c r="AB24" s="505"/>
      <c r="AC24" s="505"/>
    </row>
    <row r="25" spans="1:35" ht="11.25" hidden="1">
      <c r="A25" s="1206"/>
      <c r="B25" s="1206"/>
      <c r="C25" s="1206"/>
      <c r="D25" s="1206"/>
      <c r="E25" s="1206"/>
      <c r="F25" s="1206"/>
      <c r="G25" s="959"/>
      <c r="H25" s="959"/>
      <c r="I25" s="1206"/>
      <c r="J25" s="1206"/>
      <c r="K25" s="967"/>
      <c r="L25" s="601"/>
      <c r="M25" s="647"/>
      <c r="N25" s="587"/>
      <c r="O25" s="563"/>
      <c r="P25" s="563"/>
      <c r="Q25" s="585" t="str">
        <f>R24 &amp; "-" &amp; T24</f>
        <v>-</v>
      </c>
      <c r="R25" s="1212"/>
      <c r="S25" s="1213"/>
      <c r="T25" s="1212"/>
      <c r="U25" s="1213"/>
      <c r="V25" s="579"/>
      <c r="W25" s="1224"/>
    </row>
    <row r="26" spans="1:35" s="476" customFormat="1" ht="15" customHeight="1">
      <c r="A26" s="1206"/>
      <c r="B26" s="1206"/>
      <c r="C26" s="1206"/>
      <c r="D26" s="1206"/>
      <c r="E26" s="1206"/>
      <c r="F26" s="1206"/>
      <c r="G26" s="961"/>
      <c r="H26" s="959"/>
      <c r="I26" s="1206"/>
      <c r="J26" s="1206"/>
      <c r="K26" s="966"/>
      <c r="L26" s="539"/>
      <c r="M26" s="557" t="s">
        <v>25</v>
      </c>
      <c r="N26" s="552"/>
      <c r="O26" s="546"/>
      <c r="P26" s="546"/>
      <c r="Q26" s="546"/>
      <c r="R26" s="574"/>
      <c r="S26" s="565"/>
      <c r="T26" s="564"/>
      <c r="U26" s="552"/>
      <c r="V26" s="561"/>
      <c r="W26" s="1225"/>
      <c r="X26" s="502"/>
      <c r="Y26" s="502"/>
      <c r="Z26" s="502"/>
      <c r="AA26" s="502"/>
      <c r="AB26" s="502"/>
      <c r="AC26" s="502"/>
      <c r="AD26" s="502"/>
      <c r="AE26" s="502"/>
      <c r="AF26" s="502"/>
      <c r="AG26" s="502"/>
      <c r="AH26" s="502"/>
    </row>
    <row r="27" spans="1:35" s="476" customFormat="1" ht="15" customHeight="1">
      <c r="A27" s="1206"/>
      <c r="B27" s="1206"/>
      <c r="C27" s="1206"/>
      <c r="D27" s="1206"/>
      <c r="E27" s="1206"/>
      <c r="F27" s="961"/>
      <c r="G27" s="961"/>
      <c r="H27" s="959"/>
      <c r="I27" s="1206"/>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6"/>
      <c r="B28" s="1206"/>
      <c r="C28" s="1206"/>
      <c r="D28" s="1206"/>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6"/>
      <c r="B29" s="1206"/>
      <c r="C29" s="1206"/>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6"/>
      <c r="B30" s="1206"/>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6"/>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9" t="s">
        <v>661</v>
      </c>
      <c r="N34" s="1199"/>
      <c r="O34" s="1199"/>
      <c r="P34" s="1199"/>
      <c r="Q34" s="1199"/>
      <c r="R34" s="1199"/>
      <c r="S34" s="1199"/>
      <c r="T34" s="1199"/>
      <c r="U34" s="1199"/>
      <c r="V34" s="1199"/>
      <c r="W34" s="119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5"/>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08.02.2022</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592</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9" t="s">
        <v>594</v>
      </c>
      <c r="H19" s="1199"/>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0" t="s">
        <v>667</v>
      </c>
      <c r="M5" s="1220"/>
      <c r="N5" s="1220"/>
      <c r="O5" s="1220"/>
      <c r="P5" s="1220"/>
      <c r="Q5" s="1220"/>
      <c r="R5" s="1220"/>
      <c r="S5" s="1220"/>
      <c r="T5" s="1220"/>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3" t="str">
        <f>IF(NameOrPr_ch="",IF(NameOrPr="","",NameOrPr),NameOrPr_ch)</f>
        <v>ДЖКХЭиРТ ЯО</v>
      </c>
      <c r="P7" s="1254"/>
      <c r="Q7" s="1254"/>
      <c r="R7" s="1254"/>
      <c r="S7" s="1254"/>
      <c r="T7" s="1255"/>
      <c r="U7" s="670"/>
      <c r="V7" s="525"/>
      <c r="AC7" s="586"/>
      <c r="AD7" s="586"/>
      <c r="AE7" s="586"/>
      <c r="AF7" s="586"/>
      <c r="AG7" s="586"/>
    </row>
    <row r="8" spans="1:33" s="492" customFormat="1" ht="18.75">
      <c r="A8" s="506"/>
      <c r="B8" s="506"/>
      <c r="C8" s="506"/>
      <c r="D8" s="506"/>
      <c r="E8" s="506"/>
      <c r="F8" s="506"/>
      <c r="G8" s="506"/>
      <c r="H8" s="506"/>
      <c r="L8" s="500"/>
      <c r="M8" s="618" t="s">
        <v>597</v>
      </c>
      <c r="N8" s="667"/>
      <c r="O8" s="1253" t="str">
        <f>IF(datePr_ch="",IF(datePr="","",datePr),datePr_ch)</f>
        <v>20.12.2021</v>
      </c>
      <c r="P8" s="1254"/>
      <c r="Q8" s="1254"/>
      <c r="R8" s="1254"/>
      <c r="S8" s="1254"/>
      <c r="T8" s="1255"/>
      <c r="U8" s="668"/>
      <c r="V8" s="487"/>
      <c r="AC8" s="506"/>
      <c r="AD8" s="506"/>
      <c r="AE8" s="506"/>
      <c r="AF8" s="506"/>
      <c r="AG8" s="506"/>
    </row>
    <row r="9" spans="1:33" s="492" customFormat="1" ht="18.75">
      <c r="A9" s="506"/>
      <c r="B9" s="506"/>
      <c r="C9" s="506"/>
      <c r="D9" s="506"/>
      <c r="E9" s="506"/>
      <c r="F9" s="506"/>
      <c r="G9" s="506"/>
      <c r="H9" s="506"/>
      <c r="L9" s="553"/>
      <c r="M9" s="618" t="s">
        <v>596</v>
      </c>
      <c r="N9" s="667"/>
      <c r="O9" s="1253" t="str">
        <f>IF(numberPr_ch="",IF(numberPr="","",numberPr),numberPr_ch)</f>
        <v>№ 388-ви</v>
      </c>
      <c r="P9" s="1254"/>
      <c r="Q9" s="1254"/>
      <c r="R9" s="1254"/>
      <c r="S9" s="1254"/>
      <c r="T9" s="1255"/>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3" t="str">
        <f>IF(IstPub_ch="",IF(IstPub="","",IstPub),IstPub_ch)</f>
        <v>http://publication.pravo.gov.ru/Document/View/7601202112280032?index=2&amp;rangeSize=1#print</v>
      </c>
      <c r="P10" s="1254"/>
      <c r="Q10" s="1254"/>
      <c r="R10" s="1254"/>
      <c r="S10" s="1254"/>
      <c r="T10" s="125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6"/>
      <c r="P12" s="1246"/>
      <c r="Q12" s="1246"/>
      <c r="R12" s="1246"/>
      <c r="S12" s="1246"/>
      <c r="T12" s="1246"/>
      <c r="U12" s="1246"/>
      <c r="V12" s="1246"/>
      <c r="W12" s="1246"/>
      <c r="X12" s="1246"/>
      <c r="Y12" s="1246"/>
      <c r="Z12" s="1246"/>
    </row>
    <row r="13" spans="1:33" ht="14.25" customHeight="1">
      <c r="J13" s="482"/>
      <c r="K13" s="482"/>
      <c r="L13" s="1233" t="s">
        <v>454</v>
      </c>
      <c r="M13" s="1233"/>
      <c r="N13" s="1233"/>
      <c r="O13" s="1233"/>
      <c r="P13" s="1233"/>
      <c r="Q13" s="1233"/>
      <c r="R13" s="1233"/>
      <c r="S13" s="1233"/>
      <c r="T13" s="1233"/>
      <c r="U13" s="1233"/>
      <c r="V13" s="1233"/>
      <c r="W13" s="1233"/>
      <c r="X13" s="1233"/>
      <c r="Y13" s="1233"/>
      <c r="Z13" s="1233"/>
      <c r="AA13" s="1233"/>
      <c r="AB13" s="1154" t="s">
        <v>455</v>
      </c>
    </row>
    <row r="14" spans="1:33" ht="14.25" customHeight="1">
      <c r="J14" s="482"/>
      <c r="K14" s="482"/>
      <c r="L14" s="1233" t="s">
        <v>92</v>
      </c>
      <c r="M14" s="1233" t="s">
        <v>640</v>
      </c>
      <c r="N14" s="579"/>
      <c r="O14" s="1154" t="s">
        <v>642</v>
      </c>
      <c r="P14" s="1154"/>
      <c r="Q14" s="1154"/>
      <c r="R14" s="1154"/>
      <c r="S14" s="1154"/>
      <c r="T14" s="1154"/>
      <c r="U14" s="1154"/>
      <c r="V14" s="1154"/>
      <c r="W14" s="1154"/>
      <c r="X14" s="1154"/>
      <c r="Y14" s="1154"/>
      <c r="Z14" s="1233" t="s">
        <v>341</v>
      </c>
      <c r="AA14" s="1245" t="s">
        <v>275</v>
      </c>
      <c r="AB14" s="1154"/>
    </row>
    <row r="15" spans="1:33" s="524" customFormat="1" ht="14.25" customHeight="1">
      <c r="A15" s="586"/>
      <c r="B15" s="586"/>
      <c r="C15" s="586"/>
      <c r="D15" s="586"/>
      <c r="E15" s="586"/>
      <c r="F15" s="586"/>
      <c r="G15" s="592"/>
      <c r="H15" s="592"/>
      <c r="I15" s="532"/>
      <c r="J15" s="530"/>
      <c r="K15" s="530"/>
      <c r="L15" s="1233"/>
      <c r="M15" s="1233"/>
      <c r="N15" s="579"/>
      <c r="O15" s="1261" t="s">
        <v>668</v>
      </c>
      <c r="P15" s="1261" t="s">
        <v>621</v>
      </c>
      <c r="Q15" s="1261" t="s">
        <v>622</v>
      </c>
      <c r="R15" s="1261" t="s">
        <v>271</v>
      </c>
      <c r="S15" s="1261"/>
      <c r="T15" s="1261" t="s">
        <v>271</v>
      </c>
      <c r="U15" s="1261"/>
      <c r="V15" s="653"/>
      <c r="W15" s="1260" t="s">
        <v>655</v>
      </c>
      <c r="X15" s="1260"/>
      <c r="Y15" s="1260"/>
      <c r="Z15" s="1233"/>
      <c r="AA15" s="1245"/>
      <c r="AB15" s="1154"/>
      <c r="AC15" s="586"/>
      <c r="AD15" s="586"/>
      <c r="AE15" s="586"/>
      <c r="AF15" s="586"/>
      <c r="AG15" s="586"/>
    </row>
    <row r="16" spans="1:33" ht="56.25" customHeight="1">
      <c r="J16" s="482"/>
      <c r="K16" s="482"/>
      <c r="L16" s="1233"/>
      <c r="M16" s="1233"/>
      <c r="N16" s="579"/>
      <c r="O16" s="1261"/>
      <c r="P16" s="1261"/>
      <c r="Q16" s="1261"/>
      <c r="R16" s="536" t="s">
        <v>623</v>
      </c>
      <c r="S16" s="536" t="s">
        <v>624</v>
      </c>
      <c r="T16" s="536" t="s">
        <v>625</v>
      </c>
      <c r="U16" s="536" t="s">
        <v>626</v>
      </c>
      <c r="V16" s="536"/>
      <c r="W16" s="537" t="s">
        <v>274</v>
      </c>
      <c r="X16" s="1257" t="s">
        <v>273</v>
      </c>
      <c r="Y16" s="1257"/>
      <c r="Z16" s="1233"/>
      <c r="AA16" s="1245"/>
      <c r="AB16" s="1154"/>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2">
        <f ca="1">OFFSET(X17,0,-1)+1</f>
        <v>11</v>
      </c>
      <c r="Y17" s="1222"/>
      <c r="Z17" s="488">
        <f ca="1">OFFSET(Z17,0,-2)+1</f>
        <v>12</v>
      </c>
      <c r="AB17" s="488">
        <f ca="1">OFFSET(AB17,0,-2)+1</f>
        <v>13</v>
      </c>
    </row>
    <row r="18" spans="1:33" ht="22.5">
      <c r="A18" s="1206">
        <v>1</v>
      </c>
      <c r="B18" s="1054"/>
      <c r="C18" s="1054"/>
      <c r="D18" s="1054"/>
      <c r="E18" s="1055"/>
      <c r="F18" s="1056"/>
      <c r="G18" s="1054"/>
      <c r="H18" s="1054"/>
      <c r="I18" s="1042"/>
      <c r="J18" s="1047"/>
      <c r="K18" s="1047"/>
      <c r="L18" s="594">
        <f>mergeValue(A18)</f>
        <v>1</v>
      </c>
      <c r="M18" s="642" t="s">
        <v>20</v>
      </c>
      <c r="N18" s="581"/>
      <c r="O18" s="1247"/>
      <c r="P18" s="1247"/>
      <c r="Q18" s="1247"/>
      <c r="R18" s="1247"/>
      <c r="S18" s="1247"/>
      <c r="T18" s="1247"/>
      <c r="U18" s="1247"/>
      <c r="V18" s="1247"/>
      <c r="W18" s="1247"/>
      <c r="X18" s="1247"/>
      <c r="Y18" s="1247"/>
      <c r="Z18" s="1247"/>
      <c r="AA18" s="1247"/>
      <c r="AB18" s="631" t="s">
        <v>476</v>
      </c>
    </row>
    <row r="19" spans="1:33" ht="22.5">
      <c r="A19" s="1206"/>
      <c r="B19" s="1206">
        <v>1</v>
      </c>
      <c r="C19" s="1054"/>
      <c r="D19" s="1054"/>
      <c r="E19" s="1056"/>
      <c r="F19" s="1056"/>
      <c r="G19" s="1054"/>
      <c r="H19" s="1054"/>
      <c r="I19" s="1049"/>
      <c r="J19" s="1044"/>
      <c r="K19" s="1043"/>
      <c r="L19" s="594" t="str">
        <f>mergeValue(A19) &amp;"."&amp; mergeValue(B19)</f>
        <v>1.1</v>
      </c>
      <c r="M19" s="547" t="s">
        <v>16</v>
      </c>
      <c r="N19" s="581"/>
      <c r="O19" s="1247"/>
      <c r="P19" s="1247"/>
      <c r="Q19" s="1247"/>
      <c r="R19" s="1247"/>
      <c r="S19" s="1247"/>
      <c r="T19" s="1247"/>
      <c r="U19" s="1247"/>
      <c r="V19" s="1247"/>
      <c r="W19" s="1247"/>
      <c r="X19" s="1247"/>
      <c r="Y19" s="1247"/>
      <c r="Z19" s="1247"/>
      <c r="AA19" s="1247"/>
      <c r="AB19" s="631" t="s">
        <v>477</v>
      </c>
    </row>
    <row r="20" spans="1:33" ht="22.5">
      <c r="A20" s="1206"/>
      <c r="B20" s="1206"/>
      <c r="C20" s="1206">
        <v>1</v>
      </c>
      <c r="D20" s="1054"/>
      <c r="E20" s="1056"/>
      <c r="F20" s="1056"/>
      <c r="G20" s="1054"/>
      <c r="H20" s="1054"/>
      <c r="I20" s="1049"/>
      <c r="J20" s="1044"/>
      <c r="K20" s="1043"/>
      <c r="L20" s="594" t="str">
        <f>mergeValue(A20) &amp;"."&amp; mergeValue(B20)&amp;"."&amp; mergeValue(C20)</f>
        <v>1.1.1</v>
      </c>
      <c r="M20" s="548" t="s">
        <v>7</v>
      </c>
      <c r="N20" s="581"/>
      <c r="O20" s="1247"/>
      <c r="P20" s="1247"/>
      <c r="Q20" s="1247"/>
      <c r="R20" s="1247"/>
      <c r="S20" s="1247"/>
      <c r="T20" s="1247"/>
      <c r="U20" s="1247"/>
      <c r="V20" s="1247"/>
      <c r="W20" s="1247"/>
      <c r="X20" s="1247"/>
      <c r="Y20" s="1247"/>
      <c r="Z20" s="1247"/>
      <c r="AA20" s="1247"/>
      <c r="AB20" s="631" t="s">
        <v>634</v>
      </c>
    </row>
    <row r="21" spans="1:33" ht="22.5">
      <c r="A21" s="1206"/>
      <c r="B21" s="1206"/>
      <c r="C21" s="1206"/>
      <c r="D21" s="1206">
        <v>1</v>
      </c>
      <c r="E21" s="1056"/>
      <c r="F21" s="1056"/>
      <c r="G21" s="1054"/>
      <c r="H21" s="1054"/>
      <c r="I21" s="1049"/>
      <c r="J21" s="1044"/>
      <c r="K21" s="1043"/>
      <c r="L21" s="594" t="str">
        <f>mergeValue(A21) &amp;"."&amp; mergeValue(B21)&amp;"."&amp; mergeValue(C21)&amp;"."&amp; mergeValue(D21)</f>
        <v>1.1.1.1</v>
      </c>
      <c r="M21" s="549" t="s">
        <v>22</v>
      </c>
      <c r="N21" s="581"/>
      <c r="O21" s="1247"/>
      <c r="P21" s="1247"/>
      <c r="Q21" s="1247"/>
      <c r="R21" s="1247"/>
      <c r="S21" s="1247"/>
      <c r="T21" s="1247"/>
      <c r="U21" s="1247"/>
      <c r="V21" s="1247"/>
      <c r="W21" s="1247"/>
      <c r="X21" s="1247"/>
      <c r="Y21" s="1247"/>
      <c r="Z21" s="1247"/>
      <c r="AA21" s="1247"/>
      <c r="AB21" s="631" t="s">
        <v>635</v>
      </c>
    </row>
    <row r="22" spans="1:33" ht="0.2" customHeight="1">
      <c r="A22" s="1206"/>
      <c r="B22" s="1206"/>
      <c r="C22" s="1206"/>
      <c r="D22" s="1206"/>
      <c r="E22" s="1206">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6"/>
      <c r="B23" s="1206"/>
      <c r="C23" s="1206"/>
      <c r="D23" s="1206"/>
      <c r="E23" s="1206"/>
      <c r="F23" s="1206">
        <v>1</v>
      </c>
      <c r="G23" s="1054"/>
      <c r="H23" s="1054"/>
      <c r="I23" s="1258"/>
      <c r="J23" s="1044"/>
      <c r="K23" s="1043"/>
      <c r="L23" s="594" t="str">
        <f>mergeValue(A23) &amp;"."&amp; mergeValue(B23)&amp;"."&amp; mergeValue(C23)&amp;"."&amp; mergeValue(D23)&amp;"."&amp; mergeValue(F23)</f>
        <v>1.1.1.1.1</v>
      </c>
      <c r="M23" s="556" t="s">
        <v>10</v>
      </c>
      <c r="N23" s="582"/>
      <c r="O23" s="1209"/>
      <c r="P23" s="1210"/>
      <c r="Q23" s="1210"/>
      <c r="R23" s="1210"/>
      <c r="S23" s="1210"/>
      <c r="T23" s="1210"/>
      <c r="U23" s="1210"/>
      <c r="V23" s="1210"/>
      <c r="W23" s="1210"/>
      <c r="X23" s="1210"/>
      <c r="Y23" s="1210"/>
      <c r="Z23" s="1210"/>
      <c r="AA23" s="1211"/>
      <c r="AB23" s="631" t="s">
        <v>636</v>
      </c>
      <c r="AD23" s="505" t="str">
        <f>strCheckUnique(AE23:AE28)</f>
        <v/>
      </c>
      <c r="AF23" s="505"/>
    </row>
    <row r="24" spans="1:33" ht="135">
      <c r="A24" s="1206"/>
      <c r="B24" s="1206"/>
      <c r="C24" s="1206"/>
      <c r="D24" s="1206"/>
      <c r="E24" s="1206"/>
      <c r="F24" s="1206"/>
      <c r="G24" s="1206">
        <v>1</v>
      </c>
      <c r="H24" s="1054"/>
      <c r="I24" s="1258"/>
      <c r="J24" s="1259"/>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8"/>
      <c r="X24" s="1213" t="s">
        <v>84</v>
      </c>
      <c r="Y24" s="1248"/>
      <c r="Z24" s="1213"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6"/>
      <c r="B25" s="1206"/>
      <c r="C25" s="1206"/>
      <c r="D25" s="1206"/>
      <c r="E25" s="1206"/>
      <c r="F25" s="1206"/>
      <c r="G25" s="1206"/>
      <c r="H25" s="1054">
        <v>1</v>
      </c>
      <c r="I25" s="1258"/>
      <c r="J25" s="1259"/>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8"/>
      <c r="X25" s="1213"/>
      <c r="Y25" s="1248"/>
      <c r="Z25" s="1213"/>
      <c r="AA25" s="671"/>
      <c r="AB25" s="1223" t="s">
        <v>670</v>
      </c>
      <c r="AC25" s="501" t="str">
        <f>strCheckDate(O25:AA25)</f>
        <v/>
      </c>
      <c r="AF25" s="505"/>
    </row>
    <row r="26" spans="1:33" ht="14.25" hidden="1" customHeight="1">
      <c r="A26" s="1206"/>
      <c r="B26" s="1206"/>
      <c r="C26" s="1206"/>
      <c r="D26" s="1206"/>
      <c r="E26" s="1206"/>
      <c r="F26" s="1206"/>
      <c r="G26" s="1206"/>
      <c r="H26" s="1054"/>
      <c r="I26" s="1258"/>
      <c r="J26" s="1259"/>
      <c r="K26" s="1050"/>
      <c r="L26" s="601"/>
      <c r="M26" s="647"/>
      <c r="N26" s="647"/>
      <c r="O26" s="563"/>
      <c r="P26" s="494"/>
      <c r="Q26" s="494"/>
      <c r="R26" s="494"/>
      <c r="S26" s="494"/>
      <c r="T26" s="494"/>
      <c r="U26" s="560"/>
      <c r="V26" s="585"/>
      <c r="W26" s="1212"/>
      <c r="X26" s="1213"/>
      <c r="Y26" s="1212"/>
      <c r="Z26" s="1213"/>
      <c r="AA26" s="538"/>
      <c r="AB26" s="1224"/>
      <c r="AF26" s="505">
        <f ca="1">OFFSET(AF26,-1,0)</f>
        <v>0</v>
      </c>
    </row>
    <row r="27" spans="1:33" s="476" customFormat="1" ht="15" customHeight="1">
      <c r="A27" s="1206"/>
      <c r="B27" s="1206"/>
      <c r="C27" s="1206"/>
      <c r="D27" s="1206"/>
      <c r="E27" s="1206"/>
      <c r="F27" s="1206"/>
      <c r="G27" s="1206"/>
      <c r="H27" s="1054"/>
      <c r="I27" s="1258"/>
      <c r="J27" s="1259"/>
      <c r="K27" s="1051"/>
      <c r="L27" s="539"/>
      <c r="M27" s="558" t="s">
        <v>41</v>
      </c>
      <c r="N27" s="552"/>
      <c r="O27" s="546"/>
      <c r="P27" s="546"/>
      <c r="Q27" s="546"/>
      <c r="R27" s="546"/>
      <c r="S27" s="546"/>
      <c r="T27" s="546"/>
      <c r="U27" s="546"/>
      <c r="V27" s="546"/>
      <c r="W27" s="564"/>
      <c r="X27" s="565"/>
      <c r="Y27" s="564"/>
      <c r="Z27" s="552"/>
      <c r="AA27" s="561"/>
      <c r="AB27" s="1225"/>
      <c r="AC27" s="502"/>
      <c r="AD27" s="502"/>
      <c r="AE27" s="502"/>
      <c r="AF27" s="502"/>
      <c r="AG27" s="502"/>
    </row>
    <row r="28" spans="1:33" s="476" customFormat="1" ht="15" customHeight="1">
      <c r="A28" s="1206"/>
      <c r="B28" s="1206"/>
      <c r="C28" s="1206"/>
      <c r="D28" s="1206"/>
      <c r="E28" s="1206"/>
      <c r="F28" s="1206"/>
      <c r="G28" s="1054"/>
      <c r="H28" s="1054"/>
      <c r="I28" s="1258"/>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6"/>
      <c r="B29" s="1206"/>
      <c r="C29" s="1206"/>
      <c r="D29" s="1206"/>
      <c r="E29" s="1206"/>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6"/>
      <c r="B30" s="1206"/>
      <c r="C30" s="1206"/>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6"/>
      <c r="B31" s="1206"/>
      <c r="C31" s="1206"/>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6"/>
      <c r="B32" s="1206"/>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6"/>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9" t="s">
        <v>673</v>
      </c>
      <c r="N36" s="1199"/>
      <c r="O36" s="1199"/>
      <c r="P36" s="1199"/>
      <c r="Q36" s="1199"/>
      <c r="R36" s="1199"/>
      <c r="S36" s="1199"/>
      <c r="T36" s="1199"/>
      <c r="U36" s="1199"/>
      <c r="V36" s="1199"/>
      <c r="W36" s="1199"/>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5"/>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08.02.2022</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592</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337"/>
      <c r="G15" s="149" t="s">
        <v>403</v>
      </c>
      <c r="H15" s="338"/>
      <c r="I15" s="339"/>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9" t="s">
        <v>594</v>
      </c>
      <c r="H19" s="1199"/>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0" t="s">
        <v>675</v>
      </c>
      <c r="M5" s="1220"/>
      <c r="N5" s="1220"/>
      <c r="O5" s="1220"/>
      <c r="P5" s="1220"/>
      <c r="Q5" s="1220"/>
      <c r="R5" s="1220"/>
      <c r="S5" s="1220"/>
      <c r="T5" s="1220"/>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6" t="str">
        <f>IF(NameOrPr_ch="",IF(NameOrPr="","",NameOrPr),NameOrPr_ch)</f>
        <v>ДЖКХЭиРТ ЯО</v>
      </c>
      <c r="O7" s="1226"/>
      <c r="P7" s="1226"/>
      <c r="Q7" s="1226"/>
      <c r="R7" s="1226"/>
      <c r="S7" s="1226"/>
      <c r="T7" s="1226"/>
      <c r="U7" s="670"/>
      <c r="AH7" s="586"/>
      <c r="AI7" s="586"/>
      <c r="AJ7" s="586"/>
      <c r="AK7" s="586"/>
    </row>
    <row r="8" spans="1:37" s="492" customFormat="1" ht="18.75">
      <c r="A8" s="506"/>
      <c r="B8" s="506"/>
      <c r="C8" s="506"/>
      <c r="D8" s="506"/>
      <c r="E8" s="506"/>
      <c r="F8" s="506"/>
      <c r="G8" s="506"/>
      <c r="H8" s="506"/>
      <c r="L8" s="500"/>
      <c r="M8" s="673" t="s">
        <v>597</v>
      </c>
      <c r="N8" s="1226" t="str">
        <f>IF(datePr_ch="",IF(datePr="","",datePr),datePr_ch)</f>
        <v>20.12.2021</v>
      </c>
      <c r="O8" s="1226"/>
      <c r="P8" s="1226"/>
      <c r="Q8" s="1226"/>
      <c r="R8" s="1226"/>
      <c r="S8" s="1226"/>
      <c r="T8" s="1226"/>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6" t="str">
        <f>IF(numberPr_ch="",IF(numberPr="","",numberPr),numberPr_ch)</f>
        <v>№ 388-ви</v>
      </c>
      <c r="O9" s="1226"/>
      <c r="P9" s="1226"/>
      <c r="Q9" s="1226"/>
      <c r="R9" s="1226"/>
      <c r="S9" s="1226"/>
      <c r="T9" s="1226"/>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6" t="str">
        <f>IF(IstPub_ch="",IF(IstPub="","",IstPub),IstPub_ch)</f>
        <v>http://publication.pravo.gov.ru/Document/View/7601202112280032?index=2&amp;rangeSize=1#print</v>
      </c>
      <c r="O10" s="1226"/>
      <c r="P10" s="1226"/>
      <c r="Q10" s="1226"/>
      <c r="R10" s="1226"/>
      <c r="S10" s="1226"/>
      <c r="T10" s="1226"/>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1"/>
      <c r="M12" s="1221"/>
      <c r="N12" s="567"/>
      <c r="O12" s="1256"/>
      <c r="P12" s="1256"/>
      <c r="Q12" s="1256"/>
      <c r="R12" s="1256"/>
      <c r="S12" s="1256"/>
      <c r="T12" s="1256"/>
      <c r="U12" s="487"/>
      <c r="AE12" s="504" t="s">
        <v>373</v>
      </c>
      <c r="AH12" s="506"/>
      <c r="AI12" s="506"/>
      <c r="AJ12" s="506"/>
      <c r="AK12" s="506"/>
    </row>
    <row r="13" spans="1:37">
      <c r="J13" s="482"/>
      <c r="K13" s="482"/>
      <c r="L13" s="478"/>
      <c r="M13" s="478"/>
      <c r="N13" s="478"/>
      <c r="O13" s="1246"/>
      <c r="P13" s="1246"/>
      <c r="Q13" s="1246"/>
      <c r="R13" s="1246"/>
      <c r="S13" s="1246"/>
      <c r="T13" s="1246"/>
      <c r="U13" s="600"/>
      <c r="Z13" s="1246"/>
      <c r="AA13" s="1246"/>
      <c r="AB13" s="1246"/>
      <c r="AC13" s="1246"/>
      <c r="AD13" s="1246"/>
      <c r="AE13" s="1246"/>
    </row>
    <row r="14" spans="1:37">
      <c r="J14" s="482"/>
      <c r="K14" s="482"/>
      <c r="L14" s="1154" t="s">
        <v>454</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455</v>
      </c>
    </row>
    <row r="15" spans="1:37" ht="14.25" customHeight="1">
      <c r="J15" s="482"/>
      <c r="K15" s="482"/>
      <c r="L15" s="1233" t="s">
        <v>92</v>
      </c>
      <c r="M15" s="1233" t="s">
        <v>677</v>
      </c>
      <c r="N15" s="1269" t="s">
        <v>629</v>
      </c>
      <c r="O15" s="1269"/>
      <c r="P15" s="1269"/>
      <c r="Q15" s="1269"/>
      <c r="R15" s="1269" t="s">
        <v>630</v>
      </c>
      <c r="S15" s="1269"/>
      <c r="T15" s="1269"/>
      <c r="U15" s="1269"/>
      <c r="V15" s="1269" t="s">
        <v>631</v>
      </c>
      <c r="W15" s="1269"/>
      <c r="X15" s="1269"/>
      <c r="Y15" s="1269"/>
      <c r="Z15" s="1233" t="s">
        <v>642</v>
      </c>
      <c r="AA15" s="1233"/>
      <c r="AB15" s="1233"/>
      <c r="AC15" s="1233"/>
      <c r="AD15" s="1233"/>
      <c r="AE15" s="1233" t="s">
        <v>341</v>
      </c>
      <c r="AF15" s="1245" t="s">
        <v>275</v>
      </c>
      <c r="AG15" s="1154"/>
    </row>
    <row r="16" spans="1:37" s="524" customFormat="1" ht="27.75" customHeight="1">
      <c r="A16" s="586"/>
      <c r="B16" s="586"/>
      <c r="C16" s="586"/>
      <c r="D16" s="586"/>
      <c r="E16" s="586"/>
      <c r="F16" s="586"/>
      <c r="G16" s="592"/>
      <c r="H16" s="592"/>
      <c r="I16" s="532"/>
      <c r="J16" s="530"/>
      <c r="K16" s="530"/>
      <c r="L16" s="1233"/>
      <c r="M16" s="1233"/>
      <c r="N16" s="1269"/>
      <c r="O16" s="1269"/>
      <c r="P16" s="1269"/>
      <c r="Q16" s="1269"/>
      <c r="R16" s="1269"/>
      <c r="S16" s="1269"/>
      <c r="T16" s="1269"/>
      <c r="U16" s="1269"/>
      <c r="V16" s="1269"/>
      <c r="W16" s="1269"/>
      <c r="X16" s="1269"/>
      <c r="Y16" s="1269"/>
      <c r="Z16" s="1154" t="s">
        <v>680</v>
      </c>
      <c r="AA16" s="1154"/>
      <c r="AB16" s="1154" t="s">
        <v>655</v>
      </c>
      <c r="AC16" s="1154"/>
      <c r="AD16" s="1154"/>
      <c r="AE16" s="1233"/>
      <c r="AF16" s="1245"/>
      <c r="AG16" s="1154"/>
      <c r="AH16" s="586"/>
      <c r="AI16" s="586"/>
      <c r="AJ16" s="586"/>
      <c r="AK16" s="586"/>
    </row>
    <row r="17" spans="1:37" ht="14.25" customHeight="1">
      <c r="J17" s="482"/>
      <c r="K17" s="482"/>
      <c r="L17" s="1233"/>
      <c r="M17" s="1233"/>
      <c r="N17" s="1269"/>
      <c r="O17" s="1269"/>
      <c r="P17" s="1269"/>
      <c r="Q17" s="1269"/>
      <c r="R17" s="1269"/>
      <c r="S17" s="1269"/>
      <c r="T17" s="1269"/>
      <c r="U17" s="1269"/>
      <c r="V17" s="1269"/>
      <c r="W17" s="1269"/>
      <c r="X17" s="1269"/>
      <c r="Y17" s="1269"/>
      <c r="Z17" s="535" t="s">
        <v>678</v>
      </c>
      <c r="AA17" s="535" t="s">
        <v>679</v>
      </c>
      <c r="AB17" s="537" t="s">
        <v>274</v>
      </c>
      <c r="AC17" s="1257" t="s">
        <v>273</v>
      </c>
      <c r="AD17" s="1257"/>
      <c r="AE17" s="1233"/>
      <c r="AF17" s="1245"/>
      <c r="AG17" s="1154"/>
    </row>
    <row r="18" spans="1:37">
      <c r="J18" s="482"/>
      <c r="K18" s="490">
        <v>1</v>
      </c>
      <c r="L18" s="479" t="s">
        <v>93</v>
      </c>
      <c r="M18" s="479" t="s">
        <v>49</v>
      </c>
      <c r="N18" s="1262">
        <f ca="1">OFFSET(N18,0,-1)+1</f>
        <v>3</v>
      </c>
      <c r="O18" s="1262"/>
      <c r="P18" s="1262"/>
      <c r="Q18" s="1262"/>
      <c r="R18" s="1262">
        <f ca="1">OFFSET(N18,0,0)+1</f>
        <v>4</v>
      </c>
      <c r="S18" s="1262"/>
      <c r="T18" s="1262"/>
      <c r="U18" s="1262"/>
      <c r="V18" s="675"/>
      <c r="W18" s="675"/>
      <c r="X18" s="675"/>
      <c r="Y18" s="676">
        <f ca="1">OFFSET(R18,0,0)+1</f>
        <v>5</v>
      </c>
      <c r="Z18" s="488">
        <f ca="1">OFFSET(Z18,0,-1)+1</f>
        <v>6</v>
      </c>
      <c r="AA18" s="488">
        <f ca="1">OFFSET(AA18,0,-1)+1</f>
        <v>7</v>
      </c>
      <c r="AB18" s="488">
        <f ca="1">OFFSET(AB18,0,-1)+1</f>
        <v>8</v>
      </c>
      <c r="AC18" s="1262">
        <f ca="1">OFFSET(AC18,0,-1)+1</f>
        <v>9</v>
      </c>
      <c r="AD18" s="1262"/>
      <c r="AE18" s="488">
        <f ca="1">OFFSET(AE18,0,-2)+1</f>
        <v>10</v>
      </c>
      <c r="AF18" s="524"/>
      <c r="AG18" s="488">
        <f ca="1">OFFSET(AG18,0,-2)+1</f>
        <v>11</v>
      </c>
    </row>
    <row r="19" spans="1:37" ht="22.5">
      <c r="A19" s="1206">
        <v>1</v>
      </c>
      <c r="B19" s="1016"/>
      <c r="C19" s="1016"/>
      <c r="D19" s="1016"/>
      <c r="E19" s="1016"/>
      <c r="F19" s="1009"/>
      <c r="G19" s="1015"/>
      <c r="H19" s="1015"/>
      <c r="I19" s="997"/>
      <c r="J19" s="996"/>
      <c r="K19" s="996"/>
      <c r="L19" s="594">
        <f>mergeValue(A19)</f>
        <v>1</v>
      </c>
      <c r="M19" s="642" t="s">
        <v>20</v>
      </c>
      <c r="N19" s="1263"/>
      <c r="O19" s="1263"/>
      <c r="P19" s="1263"/>
      <c r="Q19" s="1263"/>
      <c r="R19" s="1263"/>
      <c r="S19" s="1263"/>
      <c r="T19" s="1263"/>
      <c r="U19" s="1263"/>
      <c r="V19" s="1263"/>
      <c r="W19" s="1263"/>
      <c r="X19" s="1263"/>
      <c r="Y19" s="1263"/>
      <c r="Z19" s="1263"/>
      <c r="AA19" s="1263"/>
      <c r="AB19" s="1263"/>
      <c r="AC19" s="1263"/>
      <c r="AD19" s="1263"/>
      <c r="AE19" s="1263"/>
      <c r="AF19" s="1263"/>
      <c r="AG19" s="582" t="s">
        <v>476</v>
      </c>
    </row>
    <row r="20" spans="1:37" ht="22.5">
      <c r="A20" s="1206"/>
      <c r="B20" s="1206">
        <v>1</v>
      </c>
      <c r="C20" s="1016"/>
      <c r="D20" s="1016"/>
      <c r="E20" s="1016"/>
      <c r="F20" s="1009"/>
      <c r="G20" s="1018"/>
      <c r="H20" s="1019"/>
      <c r="I20" s="998"/>
      <c r="J20" s="993"/>
      <c r="K20" s="991"/>
      <c r="L20" s="594" t="str">
        <f>mergeValue(A20) &amp;"."&amp; mergeValue(B20)</f>
        <v>1.1</v>
      </c>
      <c r="M20" s="547" t="s">
        <v>16</v>
      </c>
      <c r="N20" s="1264"/>
      <c r="O20" s="1264"/>
      <c r="P20" s="1264"/>
      <c r="Q20" s="1264"/>
      <c r="R20" s="1264"/>
      <c r="S20" s="1264"/>
      <c r="T20" s="1264"/>
      <c r="U20" s="1264"/>
      <c r="V20" s="1264"/>
      <c r="W20" s="1264"/>
      <c r="X20" s="1264"/>
      <c r="Y20" s="1264"/>
      <c r="Z20" s="1264"/>
      <c r="AA20" s="1264"/>
      <c r="AB20" s="1264"/>
      <c r="AC20" s="1264"/>
      <c r="AD20" s="1264"/>
      <c r="AE20" s="1264"/>
      <c r="AF20" s="1264"/>
      <c r="AG20" s="582" t="s">
        <v>477</v>
      </c>
    </row>
    <row r="21" spans="1:37" ht="22.5">
      <c r="A21" s="1206"/>
      <c r="B21" s="1206"/>
      <c r="C21" s="1206">
        <v>1</v>
      </c>
      <c r="D21" s="1016"/>
      <c r="E21" s="1016"/>
      <c r="F21" s="1009"/>
      <c r="G21" s="1018"/>
      <c r="H21" s="1019"/>
      <c r="I21" s="998"/>
      <c r="J21" s="993"/>
      <c r="K21" s="991"/>
      <c r="L21" s="594" t="str">
        <f>mergeValue(A21) &amp;"."&amp; mergeValue(B21)&amp;"."&amp; mergeValue(C21)</f>
        <v>1.1.1</v>
      </c>
      <c r="M21" s="548" t="s">
        <v>7</v>
      </c>
      <c r="N21" s="1264"/>
      <c r="O21" s="1264"/>
      <c r="P21" s="1264"/>
      <c r="Q21" s="1264"/>
      <c r="R21" s="1264"/>
      <c r="S21" s="1264"/>
      <c r="T21" s="1264"/>
      <c r="U21" s="1264"/>
      <c r="V21" s="1264"/>
      <c r="W21" s="1264"/>
      <c r="X21" s="1264"/>
      <c r="Y21" s="1264"/>
      <c r="Z21" s="1264"/>
      <c r="AA21" s="1264"/>
      <c r="AB21" s="1264"/>
      <c r="AC21" s="1264"/>
      <c r="AD21" s="1264"/>
      <c r="AE21" s="1264"/>
      <c r="AF21" s="1264"/>
      <c r="AG21" s="582" t="s">
        <v>634</v>
      </c>
    </row>
    <row r="22" spans="1:37" ht="15" customHeight="1">
      <c r="A22" s="1206"/>
      <c r="B22" s="1206"/>
      <c r="C22" s="1206"/>
      <c r="D22" s="1206">
        <v>1</v>
      </c>
      <c r="E22" s="1016"/>
      <c r="F22" s="1009"/>
      <c r="G22" s="1018"/>
      <c r="H22" s="1019"/>
      <c r="I22" s="998"/>
      <c r="J22" s="993"/>
      <c r="K22" s="991"/>
      <c r="L22" s="594" t="str">
        <f>mergeValue(A22) &amp;"."&amp; mergeValue(B22)&amp;"."&amp; mergeValue(C22)&amp;"."&amp; mergeValue(D22)</f>
        <v>1.1.1.1</v>
      </c>
      <c r="M22" s="549" t="s">
        <v>22</v>
      </c>
      <c r="N22" s="1264"/>
      <c r="O22" s="1264"/>
      <c r="P22" s="1264"/>
      <c r="Q22" s="1264"/>
      <c r="R22" s="1264"/>
      <c r="S22" s="1264"/>
      <c r="T22" s="1264"/>
      <c r="U22" s="1264"/>
      <c r="V22" s="1264"/>
      <c r="W22" s="1264"/>
      <c r="X22" s="1264"/>
      <c r="Y22" s="1264"/>
      <c r="Z22" s="1264"/>
      <c r="AA22" s="1264"/>
      <c r="AB22" s="1264"/>
      <c r="AC22" s="1264"/>
      <c r="AD22" s="1264"/>
      <c r="AE22" s="1264"/>
      <c r="AF22" s="1264"/>
      <c r="AG22" s="582" t="s">
        <v>681</v>
      </c>
    </row>
    <row r="23" spans="1:37" ht="20.100000000000001" customHeight="1">
      <c r="A23" s="1206"/>
      <c r="B23" s="1206"/>
      <c r="C23" s="1206"/>
      <c r="D23" s="1206"/>
      <c r="E23" s="1206">
        <v>1</v>
      </c>
      <c r="F23" s="1009"/>
      <c r="G23" s="1018"/>
      <c r="H23" s="1019"/>
      <c r="I23" s="1020"/>
      <c r="J23" s="1010"/>
      <c r="K23" s="1153"/>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2"/>
      <c r="X23" s="540">
        <v>1</v>
      </c>
      <c r="Y23" s="1097"/>
      <c r="Z23" s="672"/>
      <c r="AA23" s="672"/>
      <c r="AB23" s="1248"/>
      <c r="AC23" s="1213" t="s">
        <v>84</v>
      </c>
      <c r="AD23" s="1248"/>
      <c r="AE23" s="1213" t="s">
        <v>85</v>
      </c>
      <c r="AF23" s="579"/>
      <c r="AG23" s="1270" t="s">
        <v>682</v>
      </c>
      <c r="AH23" s="501" t="str">
        <f>strCheckDate(Z24:AF24)</f>
        <v/>
      </c>
      <c r="AI23" s="505" t="str">
        <f>IF(AND(COUNTIF(AJ18:AJ27,AJ23)&gt;1,AJ23&lt;&gt;""),"ErrUnique:HasDoubleConn","")</f>
        <v/>
      </c>
      <c r="AJ23" s="505"/>
      <c r="AK23" s="505"/>
    </row>
    <row r="24" spans="1:37" ht="20.100000000000001" customHeight="1">
      <c r="A24" s="1206"/>
      <c r="B24" s="1206"/>
      <c r="C24" s="1206"/>
      <c r="D24" s="1206"/>
      <c r="E24" s="1206"/>
      <c r="F24" s="1009"/>
      <c r="G24" s="1018"/>
      <c r="H24" s="1019"/>
      <c r="I24" s="1020"/>
      <c r="J24" s="1010"/>
      <c r="K24" s="1153"/>
      <c r="L24" s="1267"/>
      <c r="M24" s="1268"/>
      <c r="N24" s="1213"/>
      <c r="O24" s="1275"/>
      <c r="P24" s="1273"/>
      <c r="Q24" s="1274"/>
      <c r="R24" s="1213"/>
      <c r="S24" s="1275"/>
      <c r="T24" s="1273"/>
      <c r="U24" s="1266"/>
      <c r="V24" s="1213"/>
      <c r="W24" s="602"/>
      <c r="X24" s="566"/>
      <c r="Y24" s="566"/>
      <c r="Z24" s="573"/>
      <c r="AA24" s="604" t="str">
        <f>AB23 &amp; "-" &amp; AD23</f>
        <v>-</v>
      </c>
      <c r="AB24" s="1212"/>
      <c r="AC24" s="1213"/>
      <c r="AD24" s="1212"/>
      <c r="AE24" s="1213"/>
      <c r="AF24" s="674"/>
      <c r="AG24" s="1271"/>
      <c r="AI24" s="505"/>
      <c r="AJ24" s="505"/>
      <c r="AK24" s="505"/>
    </row>
    <row r="25" spans="1:37" ht="20.100000000000001" customHeight="1">
      <c r="A25" s="1206"/>
      <c r="B25" s="1206"/>
      <c r="C25" s="1206"/>
      <c r="D25" s="1206"/>
      <c r="E25" s="1206"/>
      <c r="F25" s="1009"/>
      <c r="G25" s="1018"/>
      <c r="H25" s="1019"/>
      <c r="I25" s="1020"/>
      <c r="J25" s="1010"/>
      <c r="K25" s="1153"/>
      <c r="L25" s="1267"/>
      <c r="M25" s="1268"/>
      <c r="N25" s="1213"/>
      <c r="O25" s="1275"/>
      <c r="P25" s="1273"/>
      <c r="Q25" s="1266"/>
      <c r="R25" s="1213"/>
      <c r="S25" s="603"/>
      <c r="T25" s="559"/>
      <c r="U25" s="566"/>
      <c r="V25" s="572"/>
      <c r="W25" s="572"/>
      <c r="X25" s="572"/>
      <c r="Y25" s="572"/>
      <c r="Z25" s="573"/>
      <c r="AA25" s="573"/>
      <c r="AB25" s="574"/>
      <c r="AC25" s="565"/>
      <c r="AD25" s="565"/>
      <c r="AE25" s="574"/>
      <c r="AF25" s="565"/>
      <c r="AG25" s="1271"/>
      <c r="AI25" s="505"/>
      <c r="AJ25" s="505"/>
      <c r="AK25" s="505"/>
    </row>
    <row r="26" spans="1:37" ht="20.100000000000001" customHeight="1">
      <c r="A26" s="1206"/>
      <c r="B26" s="1206"/>
      <c r="C26" s="1206"/>
      <c r="D26" s="1206"/>
      <c r="E26" s="1206"/>
      <c r="F26" s="1009"/>
      <c r="G26" s="1018"/>
      <c r="H26" s="1019"/>
      <c r="I26" s="1020"/>
      <c r="J26" s="1010"/>
      <c r="K26" s="1153"/>
      <c r="L26" s="1267"/>
      <c r="M26" s="1268"/>
      <c r="N26" s="1213"/>
      <c r="O26" s="575"/>
      <c r="P26" s="577"/>
      <c r="Q26" s="576"/>
      <c r="R26" s="572"/>
      <c r="S26" s="572"/>
      <c r="T26" s="572"/>
      <c r="U26" s="572"/>
      <c r="V26" s="572"/>
      <c r="W26" s="572"/>
      <c r="X26" s="572"/>
      <c r="Y26" s="572"/>
      <c r="Z26" s="573"/>
      <c r="AA26" s="573"/>
      <c r="AB26" s="574"/>
      <c r="AC26" s="565"/>
      <c r="AD26" s="565"/>
      <c r="AE26" s="574"/>
      <c r="AF26" s="565"/>
      <c r="AG26" s="1271"/>
      <c r="AI26" s="505"/>
      <c r="AJ26" s="505"/>
      <c r="AK26" s="505"/>
    </row>
    <row r="27" spans="1:37" s="476" customFormat="1" ht="15" customHeight="1">
      <c r="A27" s="1206"/>
      <c r="B27" s="1206"/>
      <c r="C27" s="1206"/>
      <c r="D27" s="1206"/>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2"/>
      <c r="AH27" s="502"/>
      <c r="AI27" s="502"/>
      <c r="AJ27" s="213"/>
      <c r="AK27" s="213"/>
    </row>
    <row r="28" spans="1:37" s="476" customFormat="1" ht="15" customHeight="1">
      <c r="A28" s="1206"/>
      <c r="B28" s="1206"/>
      <c r="C28" s="1206"/>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6"/>
      <c r="B29" s="1206"/>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6"/>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9" t="s">
        <v>683</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1"/>
      <c r="R2" s="231"/>
      <c r="S2" s="231"/>
      <c r="T2" s="231"/>
      <c r="U2" s="231"/>
      <c r="V2" s="231"/>
      <c r="W2" s="231"/>
    </row>
    <row r="3" spans="1:27" ht="18" customHeight="1">
      <c r="B3" s="1139" t="str">
        <f>"Версия " &amp; GetVersion()</f>
        <v>Версия 1.0.2</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770</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590</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588</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49"/>
      <c r="V70" s="449"/>
      <c r="W70" s="449"/>
      <c r="X70" s="449"/>
      <c r="Y70" s="59"/>
    </row>
    <row r="71" spans="1:25" ht="15" hidden="1">
      <c r="A71" s="43"/>
      <c r="B71" s="78"/>
      <c r="C71" s="77"/>
      <c r="D71" s="61"/>
      <c r="E71" s="1133" t="s">
        <v>587</v>
      </c>
      <c r="F71" s="1133"/>
      <c r="G71" s="1133"/>
      <c r="H71" s="1133"/>
      <c r="I71" s="1133"/>
      <c r="J71" s="1133"/>
      <c r="K71" s="1133"/>
      <c r="L71" s="1133"/>
      <c r="M71" s="1133"/>
      <c r="N71" s="1133"/>
      <c r="O71" s="1133"/>
      <c r="P71" s="1133"/>
      <c r="Q71" s="1133"/>
      <c r="R71" s="1133"/>
      <c r="S71" s="1133"/>
      <c r="T71" s="1133"/>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5"/>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08.02.2022</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592</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9" t="s">
        <v>594</v>
      </c>
      <c r="H19" s="1199"/>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0" t="s">
        <v>687</v>
      </c>
      <c r="M5" s="1220"/>
      <c r="N5" s="1220"/>
      <c r="O5" s="1220"/>
      <c r="P5" s="1220"/>
      <c r="Q5" s="1220"/>
      <c r="R5" s="1220"/>
      <c r="S5" s="1220"/>
      <c r="T5" s="1220"/>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3" t="str">
        <f>IF(NameOrPr_ch="",IF(NameOrPr="","",NameOrPr),NameOrPr_ch)</f>
        <v>ДЖКХЭиРТ ЯО</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597</v>
      </c>
      <c r="N8" s="667"/>
      <c r="O8" s="1253" t="str">
        <f>IF(datePr_ch="",IF(datePr="","",datePr),datePr_ch)</f>
        <v>20.12.2021</v>
      </c>
      <c r="P8" s="1254"/>
      <c r="Q8" s="1254"/>
      <c r="R8" s="1254"/>
      <c r="S8" s="1254"/>
      <c r="T8" s="1255"/>
      <c r="U8" s="668"/>
      <c r="Y8" s="1014"/>
      <c r="Z8" s="591"/>
      <c r="AA8" s="591"/>
      <c r="AB8" s="591"/>
      <c r="AC8" s="591"/>
    </row>
    <row r="9" spans="1:29" s="492" customFormat="1" ht="18.75">
      <c r="A9" s="506"/>
      <c r="B9" s="506"/>
      <c r="C9" s="506"/>
      <c r="D9" s="506"/>
      <c r="E9" s="506"/>
      <c r="F9" s="506"/>
      <c r="G9" s="506"/>
      <c r="H9" s="506"/>
      <c r="L9" s="553"/>
      <c r="M9" s="618" t="s">
        <v>596</v>
      </c>
      <c r="N9" s="667"/>
      <c r="O9" s="1253" t="str">
        <f>IF(numberPr_ch="",IF(numberPr="","",numberPr),numberPr_ch)</f>
        <v>№ 388-ви</v>
      </c>
      <c r="P9" s="1254"/>
      <c r="Q9" s="1254"/>
      <c r="R9" s="1254"/>
      <c r="S9" s="1254"/>
      <c r="T9" s="1255"/>
      <c r="U9" s="668"/>
      <c r="Y9" s="1014"/>
      <c r="Z9" s="506"/>
      <c r="AA9" s="506"/>
      <c r="AB9" s="506"/>
      <c r="AC9" s="506"/>
    </row>
    <row r="10" spans="1:29" s="492" customFormat="1" ht="18.75">
      <c r="A10" s="506"/>
      <c r="B10" s="506"/>
      <c r="C10" s="506"/>
      <c r="D10" s="506"/>
      <c r="E10" s="506"/>
      <c r="F10" s="506"/>
      <c r="G10" s="506"/>
      <c r="H10" s="506"/>
      <c r="L10" s="553"/>
      <c r="M10" s="618" t="s">
        <v>501</v>
      </c>
      <c r="N10" s="667"/>
      <c r="O10" s="1253" t="str">
        <f>IF(IstPub_ch="",IF(IstPub="","",IstPub),IstPub_ch)</f>
        <v>http://publication.pravo.gov.ru/Document/View/7601202112280032?index=2&amp;rangeSize=1#print</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1"/>
      <c r="M12" s="1221"/>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6"/>
      <c r="R13" s="1246"/>
      <c r="S13" s="1246"/>
      <c r="T13" s="1246"/>
      <c r="U13" s="1246"/>
      <c r="V13" s="1246"/>
    </row>
    <row r="14" spans="1:29">
      <c r="J14" s="482"/>
      <c r="K14" s="482"/>
      <c r="L14" s="1154" t="s">
        <v>454</v>
      </c>
      <c r="M14" s="1154"/>
      <c r="N14" s="1154"/>
      <c r="O14" s="1154"/>
      <c r="P14" s="1154"/>
      <c r="Q14" s="1154"/>
      <c r="R14" s="1154"/>
      <c r="S14" s="1154"/>
      <c r="T14" s="1154"/>
      <c r="U14" s="1154"/>
      <c r="V14" s="1154"/>
      <c r="W14" s="1154"/>
      <c r="X14" s="1154" t="s">
        <v>455</v>
      </c>
    </row>
    <row r="15" spans="1:29" ht="14.25" customHeight="1">
      <c r="J15" s="482"/>
      <c r="K15" s="482"/>
      <c r="L15" s="1233" t="s">
        <v>92</v>
      </c>
      <c r="M15" s="1233" t="s">
        <v>627</v>
      </c>
      <c r="N15" s="535"/>
      <c r="O15" s="1233" t="s">
        <v>628</v>
      </c>
      <c r="P15" s="1269" t="s">
        <v>629</v>
      </c>
      <c r="Q15" s="1269" t="s">
        <v>642</v>
      </c>
      <c r="R15" s="1269"/>
      <c r="S15" s="1269"/>
      <c r="T15" s="1269"/>
      <c r="U15" s="1269"/>
      <c r="V15" s="1233" t="s">
        <v>341</v>
      </c>
      <c r="W15" s="1245" t="s">
        <v>275</v>
      </c>
      <c r="X15" s="1154"/>
    </row>
    <row r="16" spans="1:29" s="524" customFormat="1" ht="25.5" customHeight="1">
      <c r="A16" s="586"/>
      <c r="B16" s="586"/>
      <c r="C16" s="586"/>
      <c r="D16" s="586"/>
      <c r="E16" s="586"/>
      <c r="F16" s="586"/>
      <c r="G16" s="592"/>
      <c r="H16" s="592"/>
      <c r="I16" s="532"/>
      <c r="J16" s="530"/>
      <c r="K16" s="530"/>
      <c r="L16" s="1233"/>
      <c r="M16" s="1233"/>
      <c r="N16" s="535"/>
      <c r="O16" s="1233"/>
      <c r="P16" s="1269"/>
      <c r="Q16" s="1269" t="s">
        <v>680</v>
      </c>
      <c r="R16" s="1269"/>
      <c r="S16" s="1260" t="s">
        <v>655</v>
      </c>
      <c r="T16" s="1260"/>
      <c r="U16" s="1260"/>
      <c r="V16" s="1233"/>
      <c r="W16" s="1245"/>
      <c r="X16" s="1154"/>
      <c r="Y16" s="1009"/>
      <c r="Z16" s="586"/>
      <c r="AA16" s="586"/>
      <c r="AB16" s="586"/>
      <c r="AC16" s="586"/>
    </row>
    <row r="17" spans="1:29" ht="14.25" customHeight="1">
      <c r="J17" s="482"/>
      <c r="K17" s="482"/>
      <c r="L17" s="1233"/>
      <c r="M17" s="1233"/>
      <c r="N17" s="535"/>
      <c r="O17" s="1233"/>
      <c r="P17" s="1269"/>
      <c r="Q17" s="535" t="s">
        <v>678</v>
      </c>
      <c r="R17" s="535" t="s">
        <v>679</v>
      </c>
      <c r="S17" s="537" t="s">
        <v>274</v>
      </c>
      <c r="T17" s="1257" t="s">
        <v>273</v>
      </c>
      <c r="U17" s="1257"/>
      <c r="V17" s="1233"/>
      <c r="W17" s="1245"/>
      <c r="X17" s="1154"/>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2">
        <f t="shared" ca="1" si="0"/>
        <v>8</v>
      </c>
      <c r="U18" s="1262"/>
      <c r="V18" s="488">
        <f ca="1">OFFSET(V18,0,-2)+1</f>
        <v>9</v>
      </c>
      <c r="W18" s="524"/>
      <c r="X18" s="488">
        <f ca="1">OFFSET(X18,0,-2)+1</f>
        <v>10</v>
      </c>
    </row>
    <row r="19" spans="1:29" ht="22.5">
      <c r="A19" s="1206">
        <v>1</v>
      </c>
      <c r="B19" s="981"/>
      <c r="C19" s="981"/>
      <c r="D19" s="981"/>
      <c r="E19" s="981"/>
      <c r="F19" s="981"/>
      <c r="G19" s="982"/>
      <c r="H19" s="982"/>
      <c r="I19" s="984"/>
      <c r="J19" s="976"/>
      <c r="K19" s="976"/>
      <c r="L19" s="594">
        <f>mergeValue(A19)</f>
        <v>1</v>
      </c>
      <c r="M19" s="642" t="s">
        <v>20</v>
      </c>
      <c r="N19" s="581"/>
      <c r="O19" s="1247"/>
      <c r="P19" s="1247"/>
      <c r="Q19" s="1247"/>
      <c r="R19" s="1247"/>
      <c r="S19" s="1247"/>
      <c r="T19" s="1247"/>
      <c r="U19" s="1247"/>
      <c r="V19" s="1247"/>
      <c r="W19" s="1247"/>
      <c r="X19" s="582" t="s">
        <v>476</v>
      </c>
    </row>
    <row r="20" spans="1:29" ht="22.5">
      <c r="A20" s="1206"/>
      <c r="B20" s="1206">
        <v>1</v>
      </c>
      <c r="C20" s="981"/>
      <c r="D20" s="981"/>
      <c r="E20" s="981"/>
      <c r="F20" s="981"/>
      <c r="G20" s="986"/>
      <c r="H20" s="983"/>
      <c r="I20" s="988"/>
      <c r="J20" s="973"/>
      <c r="K20" s="972"/>
      <c r="L20" s="594" t="str">
        <f>mergeValue(A20) &amp;"."&amp; mergeValue(B20)</f>
        <v>1.1</v>
      </c>
      <c r="M20" s="547" t="s">
        <v>16</v>
      </c>
      <c r="N20" s="581"/>
      <c r="O20" s="1247"/>
      <c r="P20" s="1247"/>
      <c r="Q20" s="1247"/>
      <c r="R20" s="1247"/>
      <c r="S20" s="1247"/>
      <c r="T20" s="1247"/>
      <c r="U20" s="1247"/>
      <c r="V20" s="1247"/>
      <c r="W20" s="1247"/>
      <c r="X20" s="582" t="s">
        <v>477</v>
      </c>
    </row>
    <row r="21" spans="1:29" ht="22.5">
      <c r="A21" s="1206"/>
      <c r="B21" s="1206"/>
      <c r="C21" s="1206">
        <v>1</v>
      </c>
      <c r="D21" s="981"/>
      <c r="E21" s="981"/>
      <c r="F21" s="981"/>
      <c r="G21" s="986"/>
      <c r="H21" s="983"/>
      <c r="I21" s="989"/>
      <c r="J21" s="973"/>
      <c r="K21" s="972"/>
      <c r="L21" s="594" t="str">
        <f>mergeValue(A21) &amp;"."&amp; mergeValue(B21)&amp;"."&amp; mergeValue(C21)</f>
        <v>1.1.1</v>
      </c>
      <c r="M21" s="548" t="s">
        <v>7</v>
      </c>
      <c r="N21" s="581"/>
      <c r="O21" s="1247"/>
      <c r="P21" s="1247"/>
      <c r="Q21" s="1247"/>
      <c r="R21" s="1247"/>
      <c r="S21" s="1247"/>
      <c r="T21" s="1247"/>
      <c r="U21" s="1247"/>
      <c r="V21" s="1247"/>
      <c r="W21" s="1247"/>
      <c r="X21" s="582" t="s">
        <v>634</v>
      </c>
    </row>
    <row r="22" spans="1:29">
      <c r="A22" s="1206"/>
      <c r="B22" s="1206"/>
      <c r="C22" s="1206"/>
      <c r="D22" s="1206">
        <v>1</v>
      </c>
      <c r="E22" s="981"/>
      <c r="F22" s="981"/>
      <c r="G22" s="986"/>
      <c r="H22" s="983"/>
      <c r="I22" s="989"/>
      <c r="J22" s="987"/>
      <c r="K22" s="972"/>
      <c r="L22" s="594" t="str">
        <f>mergeValue(A22) &amp;"."&amp; mergeValue(B22)&amp;"."&amp; mergeValue(C22)&amp;"."&amp; mergeValue(D22)</f>
        <v>1.1.1.1</v>
      </c>
      <c r="M22" s="549" t="s">
        <v>22</v>
      </c>
      <c r="N22" s="581"/>
      <c r="O22" s="1247"/>
      <c r="P22" s="1247"/>
      <c r="Q22" s="1247"/>
      <c r="R22" s="1247"/>
      <c r="S22" s="1247"/>
      <c r="T22" s="1247"/>
      <c r="U22" s="1247"/>
      <c r="V22" s="1247"/>
      <c r="W22" s="1247"/>
      <c r="X22" s="1021" t="s">
        <v>688</v>
      </c>
    </row>
    <row r="23" spans="1:29" ht="42.95" customHeight="1">
      <c r="A23" s="1206"/>
      <c r="B23" s="1206"/>
      <c r="C23" s="1206"/>
      <c r="D23" s="1206"/>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23" t="s">
        <v>689</v>
      </c>
      <c r="Y23" s="1009" t="str">
        <f>strCheckDateTwo(N23:W23)</f>
        <v/>
      </c>
    </row>
    <row r="24" spans="1:29" hidden="1">
      <c r="A24" s="1206"/>
      <c r="B24" s="1206"/>
      <c r="C24" s="1206"/>
      <c r="D24" s="1206"/>
      <c r="E24" s="981"/>
      <c r="F24" s="981"/>
      <c r="G24" s="986"/>
      <c r="H24" s="983"/>
      <c r="I24" s="989"/>
      <c r="J24" s="987"/>
      <c r="K24" s="977"/>
      <c r="L24" s="632"/>
      <c r="M24" s="562"/>
      <c r="N24" s="647"/>
      <c r="O24" s="647"/>
      <c r="P24" s="647"/>
      <c r="Q24" s="647"/>
      <c r="R24" s="585" t="str">
        <f>S23 &amp; "-" &amp; U23</f>
        <v>-</v>
      </c>
      <c r="S24" s="513"/>
      <c r="T24" s="587"/>
      <c r="U24" s="513"/>
      <c r="V24" s="647"/>
      <c r="W24" s="839"/>
      <c r="X24" s="1224"/>
    </row>
    <row r="25" spans="1:29" ht="15" customHeight="1">
      <c r="A25" s="1206"/>
      <c r="B25" s="1206"/>
      <c r="C25" s="1206"/>
      <c r="D25" s="1206"/>
      <c r="E25" s="981"/>
      <c r="F25" s="981"/>
      <c r="G25" s="986"/>
      <c r="H25" s="983"/>
      <c r="I25" s="989"/>
      <c r="J25" s="987"/>
      <c r="K25" s="977"/>
      <c r="L25" s="539"/>
      <c r="M25" s="552" t="s">
        <v>5</v>
      </c>
      <c r="N25" s="550"/>
      <c r="O25" s="546"/>
      <c r="P25" s="546"/>
      <c r="Q25" s="546"/>
      <c r="R25" s="546"/>
      <c r="S25" s="574"/>
      <c r="T25" s="565"/>
      <c r="U25" s="564"/>
      <c r="V25" s="550"/>
      <c r="W25" s="550"/>
      <c r="X25" s="1225"/>
    </row>
    <row r="26" spans="1:29" s="476" customFormat="1" ht="15" customHeight="1">
      <c r="A26" s="1206"/>
      <c r="B26" s="1206"/>
      <c r="C26" s="1206"/>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6"/>
      <c r="B27" s="1206"/>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6"/>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9" t="s">
        <v>690</v>
      </c>
      <c r="N31" s="1199"/>
      <c r="O31" s="1199"/>
      <c r="P31" s="1199"/>
      <c r="Q31" s="1199"/>
      <c r="R31" s="1199"/>
      <c r="S31" s="1199"/>
      <c r="T31" s="1199"/>
      <c r="U31" s="1199"/>
      <c r="V31" s="1199"/>
      <c r="W31" s="1199"/>
      <c r="X31" s="1199"/>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5"/>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08.02.2022</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96" t="s">
        <v>589</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440"/>
      <c r="D11" s="440"/>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440"/>
      <c r="F12" s="334" t="str">
        <f>"4."&amp;mergeValue(A12) &amp;"."&amp;mergeValue(B12)&amp;"."&amp;mergeValue(C12)</f>
        <v>4.1.1.1</v>
      </c>
      <c r="G12" s="340" t="s">
        <v>497</v>
      </c>
      <c r="H12" s="316" t="str">
        <f>IF(Территории!H13="","","" &amp; Территории!H13 &amp; "")</f>
        <v>город Рыбинск</v>
      </c>
      <c r="I12" s="196" t="s">
        <v>500</v>
      </c>
      <c r="J12" s="333"/>
      <c r="K12" s="214"/>
      <c r="L12" s="214"/>
      <c r="M12" s="214"/>
      <c r="N12" s="214"/>
      <c r="O12" s="214"/>
      <c r="P12" s="214"/>
      <c r="Q12" s="214"/>
      <c r="R12" s="214"/>
      <c r="S12" s="214"/>
      <c r="T12" s="214"/>
    </row>
    <row r="13" spans="1:20" s="190" customFormat="1" ht="56.25">
      <c r="A13" s="1204"/>
      <c r="B13" s="1204"/>
      <c r="C13" s="1204"/>
      <c r="D13" s="440">
        <v>1</v>
      </c>
      <c r="F13" s="334" t="str">
        <f>"4."&amp;mergeValue(A13) &amp;"."&amp;mergeValue(B13)&amp;"."&amp;mergeValue(C13)&amp;"."&amp;mergeValue(D13)</f>
        <v>4.1.1.1.1</v>
      </c>
      <c r="G13" s="419" t="s">
        <v>498</v>
      </c>
      <c r="H13" s="316" t="str">
        <f>IF(Территории!R14="","","" &amp; Территории!R14 &amp; "")</f>
        <v>город Рыбинск (78715000)</v>
      </c>
      <c r="I13" s="1106"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9" t="s">
        <v>594</v>
      </c>
      <c r="H15" s="1199"/>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abSelected="1" topLeftCell="C4" zoomScaleNormal="100" workbookViewId="0">
      <selection activeCell="G29" sqref="G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0" t="s">
        <v>731</v>
      </c>
      <c r="E5" s="1220"/>
      <c r="F5" s="1220"/>
      <c r="G5" s="437"/>
    </row>
    <row r="6" spans="1:16" ht="3" customHeight="1">
      <c r="C6" s="86"/>
      <c r="D6" s="37"/>
      <c r="E6" s="84"/>
      <c r="F6" s="83"/>
      <c r="G6" s="286"/>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7" t="s">
        <v>1009</v>
      </c>
      <c r="F12" s="1128" t="s">
        <v>1010</v>
      </c>
      <c r="G12" s="1223" t="s">
        <v>598</v>
      </c>
    </row>
    <row r="13" spans="1:16" s="1062" customFormat="1" ht="20.100000000000001" customHeight="1">
      <c r="A13" s="97"/>
      <c r="B13" s="186"/>
      <c r="C13" s="1110" t="s">
        <v>996</v>
      </c>
      <c r="D13" s="187" t="s">
        <v>1005</v>
      </c>
      <c r="E13" s="291" t="s">
        <v>1011</v>
      </c>
      <c r="F13" s="1128" t="s">
        <v>1012</v>
      </c>
      <c r="G13" s="1224"/>
      <c r="I13" s="830"/>
      <c r="J13" s="830"/>
    </row>
    <row r="14" spans="1:16" s="1062" customFormat="1" ht="20.100000000000001" customHeight="1">
      <c r="A14" s="97"/>
      <c r="B14" s="186"/>
      <c r="C14" s="1110" t="s">
        <v>996</v>
      </c>
      <c r="D14" s="187" t="s">
        <v>1006</v>
      </c>
      <c r="E14" s="291" t="s">
        <v>1013</v>
      </c>
      <c r="F14" s="1128" t="s">
        <v>1014</v>
      </c>
      <c r="G14" s="1224"/>
      <c r="I14" s="830"/>
      <c r="J14" s="830"/>
    </row>
    <row r="15" spans="1:16" s="1062" customFormat="1" ht="20.100000000000001" customHeight="1">
      <c r="A15" s="97"/>
      <c r="B15" s="186"/>
      <c r="C15" s="1110" t="s">
        <v>996</v>
      </c>
      <c r="D15" s="187" t="s">
        <v>1007</v>
      </c>
      <c r="E15" s="291" t="s">
        <v>1015</v>
      </c>
      <c r="F15" s="1128" t="s">
        <v>1016</v>
      </c>
      <c r="G15" s="1224"/>
      <c r="I15" s="830"/>
      <c r="J15" s="830"/>
    </row>
    <row r="16" spans="1:16" s="1062" customFormat="1" ht="20.100000000000001" customHeight="1">
      <c r="A16" s="97"/>
      <c r="B16" s="186"/>
      <c r="C16" s="1110" t="s">
        <v>996</v>
      </c>
      <c r="D16" s="187" t="s">
        <v>1008</v>
      </c>
      <c r="E16" s="291" t="s">
        <v>1017</v>
      </c>
      <c r="F16" s="1128" t="s">
        <v>1018</v>
      </c>
      <c r="G16" s="1224"/>
      <c r="I16" s="830"/>
      <c r="J16" s="830"/>
    </row>
    <row r="17" spans="1:16" ht="15" customHeight="1">
      <c r="A17" s="285"/>
      <c r="C17" s="86"/>
      <c r="D17" s="114"/>
      <c r="E17" s="300" t="s">
        <v>328</v>
      </c>
      <c r="F17" s="297"/>
      <c r="G17" s="1225"/>
    </row>
    <row r="18" spans="1:16">
      <c r="A18" s="285"/>
      <c r="C18" s="86"/>
      <c r="D18" s="187" t="s">
        <v>329</v>
      </c>
      <c r="E18" s="287" t="s">
        <v>695</v>
      </c>
      <c r="F18" s="294" t="s">
        <v>458</v>
      </c>
      <c r="G18" s="790"/>
    </row>
    <row r="19" spans="1:16" ht="42.95" customHeight="1">
      <c r="A19" s="285"/>
      <c r="C19" s="86"/>
      <c r="D19" s="187" t="s">
        <v>443</v>
      </c>
      <c r="E19" s="1122"/>
      <c r="F19" s="1123"/>
      <c r="G19" s="1223" t="s">
        <v>696</v>
      </c>
    </row>
    <row r="20" spans="1:16" s="800" customFormat="1" ht="15" customHeight="1">
      <c r="A20" s="804"/>
      <c r="B20" s="186"/>
      <c r="C20" s="687"/>
      <c r="D20" s="825"/>
      <c r="E20" s="828" t="s">
        <v>328</v>
      </c>
      <c r="F20" s="791"/>
      <c r="G20" s="1225"/>
      <c r="I20" s="830"/>
      <c r="J20" s="830"/>
    </row>
    <row r="21" spans="1:16" s="800" customFormat="1">
      <c r="A21" s="804"/>
      <c r="B21" s="186"/>
      <c r="C21" s="687"/>
      <c r="D21" s="187" t="s">
        <v>734</v>
      </c>
      <c r="E21" s="783" t="s">
        <v>736</v>
      </c>
      <c r="F21" s="294" t="s">
        <v>458</v>
      </c>
      <c r="G21" s="790"/>
      <c r="I21" s="830"/>
      <c r="J21" s="830"/>
    </row>
    <row r="22" spans="1:16" s="800" customFormat="1" ht="18.75" hidden="1">
      <c r="A22" s="804"/>
      <c r="B22" s="186"/>
      <c r="C22" s="687"/>
      <c r="D22" s="786" t="s">
        <v>735</v>
      </c>
      <c r="E22" s="785"/>
      <c r="F22" s="784"/>
      <c r="G22" s="799"/>
      <c r="H22" s="787"/>
      <c r="I22" s="830"/>
      <c r="J22" s="830"/>
    </row>
    <row r="23" spans="1:16" ht="15" customHeight="1">
      <c r="A23" s="285"/>
      <c r="C23" s="86"/>
      <c r="D23" s="114"/>
      <c r="E23" s="828" t="s">
        <v>328</v>
      </c>
      <c r="F23" s="791"/>
      <c r="G23" s="792"/>
    </row>
    <row r="24" spans="1:16" ht="3" customHeight="1"/>
    <row r="25" spans="1:16">
      <c r="D25" s="789" t="s">
        <v>732</v>
      </c>
      <c r="E25" s="788" t="s">
        <v>733</v>
      </c>
      <c r="F25" s="726"/>
      <c r="G25" s="726"/>
      <c r="H25" s="726"/>
      <c r="I25" s="726"/>
      <c r="J25" s="726"/>
      <c r="K25" s="726"/>
      <c r="L25" s="726"/>
      <c r="M25" s="726"/>
      <c r="N25" s="726"/>
      <c r="O25" s="726"/>
      <c r="P25" s="726"/>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Договорнаснабжениетепловойэнергиейскоммерческимипотребителями"/>
    <hyperlink ref="F16" r:id="rId1"/>
    <hyperlink ref="F15" r:id="rId2"/>
    <hyperlink ref="F14" r:id="rId3"/>
    <hyperlink ref="F13" r:id="rId4"/>
    <hyperlink ref="F12" r:id="rId5"/>
  </hyperlinks>
  <printOptions horizontalCentered="1" verticalCentered="1"/>
  <pageMargins left="0" right="0" top="0" bottom="0" header="0" footer="0.78740157480314965"/>
  <pageSetup paperSize="9" scale="56" fitToHeight="0" orientation="portrait" blackAndWhite="1" r:id="rId6"/>
  <headerFooter alignWithMargins="0"/>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697</v>
      </c>
      <c r="E5" s="1220"/>
      <c r="F5" s="1220"/>
      <c r="G5" s="1220"/>
      <c r="H5" s="1220"/>
      <c r="I5" s="335"/>
    </row>
    <row r="6" spans="1:9" ht="3" customHeight="1">
      <c r="C6" s="86"/>
      <c r="D6" s="37"/>
      <c r="E6" s="84"/>
      <c r="F6" s="84"/>
      <c r="G6" s="84"/>
      <c r="H6" s="83"/>
      <c r="I6" s="286"/>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6"/>
    </row>
    <row r="11" spans="1:9" ht="20.100000000000001" customHeight="1">
      <c r="A11" s="285"/>
      <c r="C11" s="86"/>
      <c r="D11" s="187" t="s">
        <v>295</v>
      </c>
      <c r="E11" s="287" t="s">
        <v>460</v>
      </c>
      <c r="F11" s="294"/>
      <c r="G11" s="431"/>
      <c r="H11" s="294" t="s">
        <v>458</v>
      </c>
      <c r="I11" s="196" t="s">
        <v>461</v>
      </c>
    </row>
    <row r="12" spans="1:9" ht="45">
      <c r="A12" s="285"/>
      <c r="C12" s="86"/>
      <c r="D12" s="187" t="s">
        <v>329</v>
      </c>
      <c r="E12" s="287" t="s">
        <v>462</v>
      </c>
      <c r="F12" s="294"/>
      <c r="G12" s="413"/>
      <c r="H12" s="313"/>
      <c r="I12" s="414" t="s">
        <v>698</v>
      </c>
    </row>
    <row r="13" spans="1:9" ht="22.5">
      <c r="A13" s="285"/>
      <c r="B13" s="186">
        <v>3</v>
      </c>
      <c r="C13" s="86"/>
      <c r="D13" s="187">
        <v>2</v>
      </c>
      <c r="E13" s="351" t="s">
        <v>699</v>
      </c>
      <c r="F13" s="294"/>
      <c r="G13" s="294" t="s">
        <v>458</v>
      </c>
      <c r="H13" s="313"/>
      <c r="I13" s="415" t="s">
        <v>463</v>
      </c>
    </row>
    <row r="14" spans="1:9" ht="39" customHeight="1">
      <c r="A14" s="285"/>
      <c r="C14" s="86"/>
      <c r="D14" s="187">
        <v>3</v>
      </c>
      <c r="E14" s="1277" t="s">
        <v>700</v>
      </c>
      <c r="F14" s="1277"/>
      <c r="G14" s="1277"/>
      <c r="H14" s="1277"/>
      <c r="I14" s="412"/>
    </row>
    <row r="15" spans="1:9" ht="20.100000000000001" customHeight="1">
      <c r="A15" s="285"/>
      <c r="C15" s="86"/>
      <c r="D15" s="187" t="s">
        <v>444</v>
      </c>
      <c r="E15" s="295"/>
      <c r="F15" s="294"/>
      <c r="G15" s="294" t="s">
        <v>458</v>
      </c>
      <c r="H15" s="313"/>
      <c r="I15" s="1223" t="s">
        <v>701</v>
      </c>
    </row>
    <row r="16" spans="1:9" ht="15" customHeight="1">
      <c r="A16" s="285"/>
      <c r="C16" s="86"/>
      <c r="D16" s="114"/>
      <c r="E16" s="299" t="s">
        <v>328</v>
      </c>
      <c r="F16" s="300"/>
      <c r="G16" s="300"/>
      <c r="H16" s="297"/>
      <c r="I16" s="1225"/>
    </row>
    <row r="17" spans="1:12" ht="69" customHeight="1">
      <c r="A17" s="285"/>
      <c r="B17" s="186">
        <v>3</v>
      </c>
      <c r="C17" s="86"/>
      <c r="D17" s="187">
        <v>4</v>
      </c>
      <c r="E17" s="1277" t="s">
        <v>702</v>
      </c>
      <c r="F17" s="1277"/>
      <c r="G17" s="1277"/>
      <c r="H17" s="1277"/>
      <c r="I17" s="412"/>
    </row>
    <row r="18" spans="1:12" ht="20.100000000000001" customHeight="1">
      <c r="A18" s="285"/>
      <c r="C18" s="86"/>
      <c r="D18" s="187" t="s">
        <v>445</v>
      </c>
      <c r="E18" s="301" t="s">
        <v>464</v>
      </c>
      <c r="F18" s="294"/>
      <c r="G18" s="413"/>
      <c r="H18" s="294" t="s">
        <v>458</v>
      </c>
      <c r="I18" s="1223" t="s">
        <v>481</v>
      </c>
    </row>
    <row r="19" spans="1:12" ht="15" customHeight="1">
      <c r="A19" s="285"/>
      <c r="C19" s="86"/>
      <c r="D19" s="114"/>
      <c r="E19" s="299" t="s">
        <v>328</v>
      </c>
      <c r="F19" s="300"/>
      <c r="G19" s="300"/>
      <c r="H19" s="297"/>
      <c r="I19" s="1225"/>
    </row>
    <row r="20" spans="1:12" ht="30" customHeight="1">
      <c r="A20" s="285"/>
      <c r="B20" s="186">
        <v>3</v>
      </c>
      <c r="C20" s="86"/>
      <c r="D20" s="187">
        <v>5</v>
      </c>
      <c r="E20" s="1277" t="s">
        <v>703</v>
      </c>
      <c r="F20" s="1277"/>
      <c r="G20" s="1277"/>
      <c r="H20" s="1277"/>
      <c r="I20" s="412"/>
    </row>
    <row r="21" spans="1:12" ht="26.1" customHeight="1">
      <c r="A21" s="285"/>
      <c r="C21" s="86"/>
      <c r="D21" s="187" t="s">
        <v>446</v>
      </c>
      <c r="E21" s="1278" t="s">
        <v>704</v>
      </c>
      <c r="F21" s="1278"/>
      <c r="G21" s="1278"/>
      <c r="H21" s="1278"/>
      <c r="I21" s="412"/>
    </row>
    <row r="22" spans="1:12" ht="32.1" customHeight="1">
      <c r="A22" s="285"/>
      <c r="C22" s="86"/>
      <c r="D22" s="187" t="s">
        <v>447</v>
      </c>
      <c r="E22" s="302" t="s">
        <v>465</v>
      </c>
      <c r="F22" s="294"/>
      <c r="G22" s="413"/>
      <c r="H22" s="294" t="s">
        <v>458</v>
      </c>
      <c r="I22" s="1223" t="s">
        <v>705</v>
      </c>
    </row>
    <row r="23" spans="1:12" ht="15" customHeight="1">
      <c r="A23" s="285"/>
      <c r="C23" s="86"/>
      <c r="D23" s="114"/>
      <c r="E23" s="300" t="s">
        <v>328</v>
      </c>
      <c r="F23" s="296"/>
      <c r="G23" s="296"/>
      <c r="H23" s="297"/>
      <c r="I23" s="1225"/>
    </row>
    <row r="24" spans="1:12" ht="14.25" customHeight="1">
      <c r="A24" s="285"/>
      <c r="C24" s="86"/>
      <c r="D24" s="187" t="s">
        <v>448</v>
      </c>
      <c r="E24" s="1278" t="s">
        <v>706</v>
      </c>
      <c r="F24" s="1278"/>
      <c r="G24" s="1278"/>
      <c r="H24" s="1278"/>
      <c r="I24" s="412"/>
    </row>
    <row r="25" spans="1:12" ht="54.95" customHeight="1">
      <c r="A25" s="285"/>
      <c r="C25" s="86"/>
      <c r="D25" s="187" t="s">
        <v>449</v>
      </c>
      <c r="E25" s="302" t="s">
        <v>467</v>
      </c>
      <c r="F25" s="294"/>
      <c r="G25" s="413"/>
      <c r="H25" s="294" t="s">
        <v>458</v>
      </c>
      <c r="I25" s="1205" t="s">
        <v>599</v>
      </c>
    </row>
    <row r="26" spans="1:12" ht="15" customHeight="1">
      <c r="A26" s="285"/>
      <c r="C26" s="86"/>
      <c r="D26" s="114"/>
      <c r="E26" s="300" t="s">
        <v>328</v>
      </c>
      <c r="F26" s="296"/>
      <c r="G26" s="296"/>
      <c r="H26" s="297"/>
      <c r="I26" s="1205"/>
    </row>
    <row r="27" spans="1:12" ht="26.1" customHeight="1">
      <c r="A27" s="285"/>
      <c r="C27" s="86"/>
      <c r="D27" s="187" t="s">
        <v>450</v>
      </c>
      <c r="E27" s="1278" t="s">
        <v>707</v>
      </c>
      <c r="F27" s="1278"/>
      <c r="G27" s="1278"/>
      <c r="H27" s="1278"/>
      <c r="I27" s="412"/>
    </row>
    <row r="28" spans="1:12" ht="32.1" customHeight="1">
      <c r="A28" s="285"/>
      <c r="C28" s="86"/>
      <c r="D28" s="187" t="s">
        <v>451</v>
      </c>
      <c r="E28" s="302" t="s">
        <v>466</v>
      </c>
      <c r="F28" s="294"/>
      <c r="G28" s="305"/>
      <c r="H28" s="294" t="s">
        <v>458</v>
      </c>
      <c r="I28" s="1223" t="s">
        <v>708</v>
      </c>
      <c r="L28" s="212" t="s">
        <v>576</v>
      </c>
    </row>
    <row r="29" spans="1:12" ht="15" customHeight="1">
      <c r="A29" s="285"/>
      <c r="C29" s="86"/>
      <c r="D29" s="114"/>
      <c r="E29" s="300" t="s">
        <v>328</v>
      </c>
      <c r="F29" s="296"/>
      <c r="G29" s="296"/>
      <c r="H29" s="297"/>
      <c r="I29" s="1225"/>
    </row>
    <row r="30" spans="1:12" ht="49.5" customHeight="1">
      <c r="A30" s="285"/>
      <c r="B30" s="186">
        <v>3</v>
      </c>
      <c r="C30" s="86"/>
      <c r="D30" s="187" t="s">
        <v>69</v>
      </c>
      <c r="E30" s="1277" t="s">
        <v>710</v>
      </c>
      <c r="F30" s="1277"/>
      <c r="G30" s="1277"/>
      <c r="H30" s="1277"/>
      <c r="I30" s="412"/>
    </row>
    <row r="31" spans="1:12" ht="20.100000000000001" customHeight="1">
      <c r="A31" s="285"/>
      <c r="C31" s="86"/>
      <c r="D31" s="187" t="s">
        <v>452</v>
      </c>
      <c r="E31" s="295"/>
      <c r="F31" s="294"/>
      <c r="G31" s="294" t="s">
        <v>458</v>
      </c>
      <c r="H31" s="313"/>
      <c r="I31" s="1223" t="s">
        <v>480</v>
      </c>
    </row>
    <row r="32" spans="1:12" ht="15" customHeight="1">
      <c r="A32" s="285"/>
      <c r="C32" s="86"/>
      <c r="D32" s="114"/>
      <c r="E32" s="299" t="s">
        <v>328</v>
      </c>
      <c r="F32" s="296"/>
      <c r="G32" s="296"/>
      <c r="H32" s="297"/>
      <c r="I32" s="1225"/>
    </row>
    <row r="33" spans="1:12" s="174" customFormat="1" ht="3" customHeight="1">
      <c r="A33" s="285"/>
      <c r="K33" s="289"/>
      <c r="L33" s="289"/>
    </row>
    <row r="34" spans="1:12" ht="24.75" customHeight="1">
      <c r="D34" s="298">
        <v>1</v>
      </c>
      <c r="E34" s="1199" t="s">
        <v>709</v>
      </c>
      <c r="F34" s="1199"/>
      <c r="G34" s="1199"/>
      <c r="H34" s="1199"/>
      <c r="I34" s="1199"/>
    </row>
  </sheetData>
  <sheetProtection algorithmName="SHA-512" hashValue="8rMKIaKlD4ULVRKQTnnuJPNyysxQv/0Vn2ekJrcCFgE1/TUzizW8N/bLrFTeef32UWFya+U7uMzkpLQ8yIYlnQ==" saltValue="erk+NLMPu/Qixw639seW2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3"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5"/>
    </row>
    <row r="14" spans="1:14" ht="3" customHeight="1">
      <c r="A14" s="131"/>
      <c r="B14" s="131"/>
      <c r="C14" s="131"/>
    </row>
    <row r="15" spans="1:14" ht="27.75" customHeight="1">
      <c r="E15" s="1281" t="s">
        <v>595</v>
      </c>
      <c r="F15" s="1281"/>
      <c r="G15" s="1281"/>
      <c r="H15" s="1281"/>
      <c r="I15" s="1281"/>
      <c r="J15" s="1281"/>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314</v>
      </c>
      <c r="E7" s="1165"/>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83" t="s">
        <v>315</v>
      </c>
      <c r="E15" s="1283"/>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0" t="s">
        <v>491</v>
      </c>
      <c r="G2" s="1201"/>
      <c r="H2" s="1202"/>
      <c r="I2" s="807"/>
    </row>
    <row r="3" spans="1:20" ht="3" customHeight="1"/>
    <row r="4" spans="1:20" s="1008" customFormat="1" ht="11.25">
      <c r="A4" s="1014"/>
      <c r="B4" s="1014"/>
      <c r="C4" s="1014"/>
      <c r="D4" s="1014"/>
      <c r="F4" s="1154" t="s">
        <v>454</v>
      </c>
      <c r="G4" s="1154"/>
      <c r="H4" s="1154"/>
      <c r="I4" s="1203"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5" t="s">
        <v>442</v>
      </c>
      <c r="I5" s="120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8" t="str">
        <f>IF(dateCh="","",dateCh)</f>
        <v>08.02.2022</v>
      </c>
      <c r="I7" s="817" t="s">
        <v>493</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494</v>
      </c>
      <c r="H8" s="110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495</v>
      </c>
      <c r="H9" s="1108" t="str">
        <f>IF('Перечень тарифов'!F21="","наименование отсутствует","" &amp; 'Перечень тарифов'!F21 &amp; "")</f>
        <v>Производство. Теплоноситель; Передача. Теплоноситель; Сбыт. Теплоноситель</v>
      </c>
      <c r="I9" s="817" t="s">
        <v>589</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496</v>
      </c>
      <c r="H10" s="1115" t="s">
        <v>458</v>
      </c>
      <c r="I10" s="817"/>
      <c r="J10" s="616"/>
      <c r="K10" s="1014"/>
      <c r="L10" s="1014"/>
      <c r="M10" s="1014"/>
      <c r="N10" s="1014"/>
      <c r="O10" s="1014"/>
      <c r="P10" s="1014"/>
      <c r="Q10" s="1014"/>
      <c r="R10" s="1014"/>
      <c r="S10" s="1014"/>
      <c r="T10" s="1014"/>
    </row>
    <row r="11" spans="1:20" s="1008" customFormat="1" ht="18.75">
      <c r="A11" s="1204"/>
      <c r="B11" s="1204">
        <v>1</v>
      </c>
      <c r="C11" s="1105"/>
      <c r="D11" s="1105"/>
      <c r="F11" s="1030" t="str">
        <f>"4."&amp;mergeValue(A11) &amp;"."&amp;mergeValue(B11)</f>
        <v>4.1.1</v>
      </c>
      <c r="G11" s="831" t="s">
        <v>593</v>
      </c>
      <c r="H11" s="1108"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204"/>
      <c r="B12" s="1204"/>
      <c r="C12" s="1204">
        <v>1</v>
      </c>
      <c r="D12" s="1105"/>
      <c r="F12" s="1030" t="str">
        <f>"4."&amp;mergeValue(A12) &amp;"."&amp;mergeValue(B12)&amp;"."&amp;mergeValue(C12)</f>
        <v>4.1.1.1</v>
      </c>
      <c r="G12" s="818" t="s">
        <v>497</v>
      </c>
      <c r="H12" s="1108" t="str">
        <f>IF(Территории!H13="","","" &amp; Территории!H13 &amp; "")</f>
        <v>город Рыбинск</v>
      </c>
      <c r="I12" s="817" t="s">
        <v>500</v>
      </c>
      <c r="J12" s="616"/>
      <c r="K12" s="1014"/>
      <c r="L12" s="1014"/>
      <c r="M12" s="1014"/>
      <c r="N12" s="1014"/>
      <c r="O12" s="1014"/>
      <c r="P12" s="1014"/>
      <c r="Q12" s="1014"/>
      <c r="R12" s="1014"/>
      <c r="S12" s="1014"/>
      <c r="T12" s="1014"/>
    </row>
    <row r="13" spans="1:20" s="1008" customFormat="1" ht="56.25">
      <c r="A13" s="1204"/>
      <c r="B13" s="1204"/>
      <c r="C13" s="1204"/>
      <c r="D13" s="1105">
        <v>1</v>
      </c>
      <c r="F13" s="1030" t="str">
        <f>"4."&amp;mergeValue(A13) &amp;"."&amp;mergeValue(B13)&amp;"."&amp;mergeValue(C13)&amp;"."&amp;mergeValue(D13)</f>
        <v>4.1.1.1.1</v>
      </c>
      <c r="G13" s="819" t="s">
        <v>498</v>
      </c>
      <c r="H13" s="1108" t="str">
        <f>IF(Территории!R14="","","" &amp; Территории!R14 &amp; "")</f>
        <v>город Рыбинск (78715000)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9" t="s">
        <v>594</v>
      </c>
      <c r="H15" s="1199"/>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0" t="s">
        <v>55</v>
      </c>
      <c r="E7" s="128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9"/>
    </row>
    <row r="3" spans="2:5" ht="3" customHeight="1"/>
    <row r="4" spans="2:5" ht="21.75" customHeight="1" thickBot="1">
      <c r="B4" s="1119" t="s">
        <v>1</v>
      </c>
      <c r="C4" s="1119" t="s">
        <v>91</v>
      </c>
      <c r="D4" s="111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44600.479895833334</v>
      </c>
      <c r="B2" s="12" t="s">
        <v>775</v>
      </c>
      <c r="C2" s="12" t="s">
        <v>442</v>
      </c>
    </row>
    <row r="3" spans="1:4">
      <c r="A3" s="1118">
        <v>44600.479988425926</v>
      </c>
      <c r="B3" s="12" t="s">
        <v>775</v>
      </c>
      <c r="C3" s="12" t="s">
        <v>442</v>
      </c>
    </row>
    <row r="4" spans="1:4">
      <c r="A4" s="1118">
        <v>44600.480000000003</v>
      </c>
      <c r="B4" s="12" t="s">
        <v>980</v>
      </c>
      <c r="C4" s="12" t="s">
        <v>442</v>
      </c>
    </row>
    <row r="5" spans="1:4">
      <c r="A5" s="1118">
        <v>44600.481527777774</v>
      </c>
      <c r="B5" s="12" t="s">
        <v>775</v>
      </c>
      <c r="C5" s="12" t="s">
        <v>442</v>
      </c>
    </row>
    <row r="6" spans="1:4">
      <c r="A6" s="1118">
        <v>44600.481539351851</v>
      </c>
      <c r="B6" s="12" t="s">
        <v>980</v>
      </c>
      <c r="C6" s="12" t="s">
        <v>442</v>
      </c>
    </row>
    <row r="7" spans="1:4">
      <c r="A7" s="1118">
        <v>44601.68340277778</v>
      </c>
      <c r="B7" s="12" t="s">
        <v>775</v>
      </c>
      <c r="C7" s="12" t="s">
        <v>442</v>
      </c>
    </row>
    <row r="8" spans="1:4">
      <c r="A8" s="1118">
        <v>44601.683437500003</v>
      </c>
      <c r="B8" s="12" t="s">
        <v>980</v>
      </c>
      <c r="C8"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19"/>
      <c r="F9" s="1321"/>
      <c r="G9" s="1309" t="s">
        <v>85</v>
      </c>
      <c r="H9" s="1175"/>
      <c r="I9" s="1175">
        <v>1</v>
      </c>
      <c r="J9" s="1315"/>
      <c r="K9" s="1213" t="s">
        <v>85</v>
      </c>
      <c r="L9" s="1169"/>
      <c r="M9" s="1169" t="s">
        <v>93</v>
      </c>
      <c r="N9" s="1318"/>
      <c r="O9" s="1213" t="s">
        <v>85</v>
      </c>
      <c r="P9" s="1169"/>
      <c r="Q9" s="1169" t="s">
        <v>93</v>
      </c>
      <c r="R9" s="1313"/>
      <c r="S9" s="1213" t="s">
        <v>85</v>
      </c>
      <c r="T9" s="1088"/>
      <c r="U9" s="1088" t="s">
        <v>93</v>
      </c>
      <c r="V9" s="1116"/>
      <c r="W9" s="307"/>
    </row>
    <row r="10" spans="1:23" s="740" customFormat="1" ht="17.100000000000001" customHeight="1">
      <c r="A10" s="205"/>
      <c r="C10" s="159"/>
      <c r="D10" s="1175"/>
      <c r="E10" s="1319"/>
      <c r="F10" s="1321"/>
      <c r="G10" s="1309"/>
      <c r="H10" s="1175"/>
      <c r="I10" s="1175"/>
      <c r="J10" s="1315"/>
      <c r="K10" s="1213"/>
      <c r="L10" s="1169"/>
      <c r="M10" s="1169"/>
      <c r="N10" s="1318"/>
      <c r="O10" s="1213"/>
      <c r="P10" s="1169"/>
      <c r="Q10" s="1169"/>
      <c r="R10" s="1313"/>
      <c r="S10" s="1213"/>
      <c r="T10" s="1090"/>
      <c r="U10" s="745"/>
      <c r="V10" s="746" t="s">
        <v>717</v>
      </c>
      <c r="W10" s="747"/>
    </row>
    <row r="11" spans="1:23" s="102" customFormat="1" ht="17.100000000000001" customHeight="1">
      <c r="A11" s="205"/>
      <c r="C11" s="159"/>
      <c r="D11" s="1173"/>
      <c r="E11" s="1320"/>
      <c r="F11" s="1322"/>
      <c r="G11" s="1173"/>
      <c r="H11" s="1173"/>
      <c r="I11" s="1173"/>
      <c r="J11" s="1316"/>
      <c r="K11" s="1173"/>
      <c r="L11" s="1173"/>
      <c r="M11" s="1173"/>
      <c r="N11" s="1313"/>
      <c r="O11" s="1173"/>
      <c r="P11" s="1089"/>
      <c r="Q11" s="745"/>
      <c r="R11" s="746" t="s">
        <v>716</v>
      </c>
      <c r="S11" s="742"/>
      <c r="T11" s="742"/>
      <c r="U11" s="742"/>
      <c r="V11" s="742"/>
      <c r="W11" s="747"/>
    </row>
    <row r="12" spans="1:23" s="102" customFormat="1" ht="17.100000000000001" customHeight="1">
      <c r="A12" s="205"/>
      <c r="C12" s="159"/>
      <c r="D12" s="1173"/>
      <c r="E12" s="1320"/>
      <c r="F12" s="1322"/>
      <c r="G12" s="1173"/>
      <c r="H12" s="1173"/>
      <c r="I12" s="1173"/>
      <c r="J12" s="1316"/>
      <c r="K12" s="1173"/>
      <c r="L12" s="745"/>
      <c r="M12" s="746"/>
      <c r="N12" s="746" t="s">
        <v>412</v>
      </c>
      <c r="O12" s="746"/>
      <c r="P12" s="746"/>
      <c r="Q12" s="746"/>
      <c r="R12" s="746"/>
      <c r="S12" s="742"/>
      <c r="T12" s="742"/>
      <c r="U12" s="742"/>
      <c r="V12" s="742"/>
      <c r="W12" s="747"/>
    </row>
    <row r="13" spans="1:23" s="102" customFormat="1" ht="17.25" customHeight="1">
      <c r="A13" s="205"/>
      <c r="C13" s="159"/>
      <c r="D13" s="1173"/>
      <c r="E13" s="1320"/>
      <c r="F13" s="1322"/>
      <c r="G13" s="1173"/>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4"/>
      <c r="E15" s="1323"/>
      <c r="F15" s="1308"/>
      <c r="G15" s="1310"/>
      <c r="H15" s="1175"/>
      <c r="I15" s="1175">
        <v>1</v>
      </c>
      <c r="J15" s="1315"/>
      <c r="K15" s="1213" t="s">
        <v>85</v>
      </c>
      <c r="L15" s="1169"/>
      <c r="M15" s="1169" t="s">
        <v>93</v>
      </c>
      <c r="N15" s="1318"/>
      <c r="O15" s="1213" t="s">
        <v>85</v>
      </c>
      <c r="P15" s="1169"/>
      <c r="Q15" s="1169" t="s">
        <v>93</v>
      </c>
      <c r="R15" s="1313"/>
      <c r="S15" s="1213" t="s">
        <v>85</v>
      </c>
      <c r="T15" s="1088"/>
      <c r="U15" s="1088" t="s">
        <v>93</v>
      </c>
      <c r="V15" s="1116"/>
      <c r="W15" s="307"/>
    </row>
    <row r="16" spans="1:23" s="743" customFormat="1" ht="16.5" customHeight="1">
      <c r="A16" s="749"/>
      <c r="B16" s="744"/>
      <c r="C16" s="748"/>
      <c r="D16" s="1314"/>
      <c r="E16" s="1323"/>
      <c r="F16" s="1308"/>
      <c r="G16" s="1310"/>
      <c r="H16" s="1175"/>
      <c r="I16" s="1175"/>
      <c r="J16" s="1315"/>
      <c r="K16" s="1213"/>
      <c r="L16" s="1169"/>
      <c r="M16" s="1169"/>
      <c r="N16" s="1318"/>
      <c r="O16" s="1213"/>
      <c r="P16" s="1169"/>
      <c r="Q16" s="1169"/>
      <c r="R16" s="1313"/>
      <c r="S16" s="1213"/>
      <c r="T16" s="1090"/>
      <c r="U16" s="745"/>
      <c r="V16" s="746" t="s">
        <v>717</v>
      </c>
      <c r="W16" s="747"/>
    </row>
    <row r="17" spans="1:36" ht="17.100000000000001" customHeight="1">
      <c r="A17" s="205"/>
      <c r="B17" s="102"/>
      <c r="C17" s="159"/>
      <c r="D17" s="1314"/>
      <c r="E17" s="1323"/>
      <c r="F17" s="1308"/>
      <c r="G17" s="1310"/>
      <c r="H17" s="1175"/>
      <c r="I17" s="1175"/>
      <c r="J17" s="1316"/>
      <c r="K17" s="1213"/>
      <c r="L17" s="1169"/>
      <c r="M17" s="1169"/>
      <c r="N17" s="1313"/>
      <c r="O17" s="1213"/>
      <c r="P17" s="1089"/>
      <c r="Q17" s="745"/>
      <c r="R17" s="746" t="s">
        <v>716</v>
      </c>
      <c r="S17" s="742"/>
      <c r="T17" s="742"/>
      <c r="U17" s="742"/>
      <c r="V17" s="742"/>
      <c r="W17" s="747"/>
    </row>
    <row r="18" spans="1:36" ht="17.100000000000001" customHeight="1">
      <c r="A18" s="205"/>
      <c r="B18" s="102"/>
      <c r="C18" s="159"/>
      <c r="D18" s="1314"/>
      <c r="E18" s="1323"/>
      <c r="F18" s="1308"/>
      <c r="G18" s="1310"/>
      <c r="H18" s="1175"/>
      <c r="I18" s="1175"/>
      <c r="J18" s="1316"/>
      <c r="K18" s="1213"/>
      <c r="L18" s="745"/>
      <c r="M18" s="746"/>
      <c r="N18" s="746" t="s">
        <v>412</v>
      </c>
      <c r="O18" s="746"/>
      <c r="P18" s="746"/>
      <c r="Q18" s="746"/>
      <c r="R18" s="746"/>
      <c r="S18" s="742"/>
      <c r="T18" s="742"/>
      <c r="U18" s="742"/>
      <c r="V18" s="742"/>
      <c r="W18" s="747"/>
    </row>
    <row r="19" spans="1:36" ht="17.100000000000001" customHeight="1">
      <c r="A19" s="205"/>
      <c r="B19" s="102"/>
      <c r="C19" s="159"/>
      <c r="D19" s="1314"/>
      <c r="E19" s="1323"/>
      <c r="F19" s="1308"/>
      <c r="G19" s="131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7" t="s">
        <v>298</v>
      </c>
      <c r="P27" s="1317"/>
      <c r="Q27" s="1317"/>
      <c r="R27" s="1260" t="s">
        <v>270</v>
      </c>
      <c r="S27" s="1260"/>
      <c r="T27" s="1260"/>
      <c r="U27" s="1233" t="s">
        <v>341</v>
      </c>
      <c r="W27" s="1311"/>
    </row>
    <row r="28" spans="1:36" ht="17.100000000000001" customHeight="1">
      <c r="O28" s="1261" t="s">
        <v>606</v>
      </c>
      <c r="P28" s="1261" t="s">
        <v>271</v>
      </c>
      <c r="Q28" s="1261"/>
      <c r="R28" s="1260"/>
      <c r="S28" s="1260"/>
      <c r="T28" s="1260"/>
      <c r="U28" s="1233"/>
      <c r="W28" s="1311"/>
    </row>
    <row r="29" spans="1:36" ht="37.5" customHeight="1">
      <c r="O29" s="1261"/>
      <c r="P29" s="104" t="s">
        <v>607</v>
      </c>
      <c r="Q29" s="104" t="s">
        <v>6</v>
      </c>
      <c r="R29" s="105" t="s">
        <v>274</v>
      </c>
      <c r="S29" s="1257" t="s">
        <v>273</v>
      </c>
      <c r="T29" s="1257"/>
      <c r="U29" s="1233"/>
      <c r="W29" s="1311"/>
    </row>
    <row r="30" spans="1:36" ht="17.100000000000001" customHeight="1">
      <c r="G30" s="157"/>
      <c r="H30" s="157"/>
      <c r="I30" s="157"/>
      <c r="J30" s="157"/>
      <c r="K30" s="157"/>
      <c r="L30" s="122"/>
      <c r="M30" s="432" t="s">
        <v>183</v>
      </c>
      <c r="N30" s="433"/>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4" customFormat="1" ht="22.5">
      <c r="A31" s="1206">
        <v>1</v>
      </c>
      <c r="B31" s="848"/>
      <c r="C31" s="848"/>
      <c r="D31" s="848"/>
      <c r="E31" s="849"/>
      <c r="F31" s="850"/>
      <c r="G31" s="850"/>
      <c r="H31" s="850"/>
      <c r="I31" s="851"/>
      <c r="J31" s="846"/>
      <c r="K31" s="853"/>
      <c r="L31" s="594">
        <f>mergeValue(A31)</f>
        <v>1</v>
      </c>
      <c r="M31" s="642" t="s">
        <v>20</v>
      </c>
      <c r="N31" s="647"/>
      <c r="O31" s="1291"/>
      <c r="P31" s="1292"/>
      <c r="Q31" s="1292"/>
      <c r="R31" s="1292"/>
      <c r="S31" s="1292"/>
      <c r="T31" s="1292"/>
      <c r="U31" s="1292"/>
      <c r="V31" s="129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6"/>
      <c r="B32" s="1206">
        <v>1</v>
      </c>
      <c r="C32" s="848"/>
      <c r="D32" s="848"/>
      <c r="E32" s="850"/>
      <c r="F32" s="850"/>
      <c r="G32" s="850"/>
      <c r="H32" s="850"/>
      <c r="I32" s="845"/>
      <c r="J32" s="844"/>
      <c r="K32" s="847"/>
      <c r="L32" s="594" t="str">
        <f>mergeValue(A32) &amp;"."&amp; mergeValue(B32)</f>
        <v>1.1</v>
      </c>
      <c r="M32" s="547" t="s">
        <v>16</v>
      </c>
      <c r="N32" s="647"/>
      <c r="O32" s="1291"/>
      <c r="P32" s="1292"/>
      <c r="Q32" s="1292"/>
      <c r="R32" s="1292"/>
      <c r="S32" s="1292"/>
      <c r="T32" s="1292"/>
      <c r="U32" s="1292"/>
      <c r="V32" s="129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6"/>
      <c r="B33" s="1206"/>
      <c r="C33" s="1206">
        <v>1</v>
      </c>
      <c r="D33" s="848"/>
      <c r="E33" s="850"/>
      <c r="F33" s="850"/>
      <c r="G33" s="850"/>
      <c r="H33" s="850"/>
      <c r="I33" s="852"/>
      <c r="J33" s="844"/>
      <c r="K33" s="847"/>
      <c r="L33" s="594" t="str">
        <f>mergeValue(A33) &amp;"."&amp; mergeValue(B33)&amp;"."&amp; mergeValue(C33)</f>
        <v>1.1.1</v>
      </c>
      <c r="M33" s="548" t="s">
        <v>7</v>
      </c>
      <c r="N33" s="647"/>
      <c r="O33" s="1291"/>
      <c r="P33" s="1292"/>
      <c r="Q33" s="1292"/>
      <c r="R33" s="1292"/>
      <c r="S33" s="1292"/>
      <c r="T33" s="1292"/>
      <c r="U33" s="1292"/>
      <c r="V33" s="1293"/>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6"/>
      <c r="B34" s="1206"/>
      <c r="C34" s="1206"/>
      <c r="D34" s="1206">
        <v>1</v>
      </c>
      <c r="E34" s="850"/>
      <c r="F34" s="850"/>
      <c r="G34" s="850"/>
      <c r="H34" s="850"/>
      <c r="I34" s="852"/>
      <c r="J34" s="844"/>
      <c r="K34" s="847"/>
      <c r="L34" s="594" t="str">
        <f>mergeValue(A34) &amp;"."&amp; mergeValue(B34)&amp;"."&amp; mergeValue(C34)&amp;"."&amp; mergeValue(D34)</f>
        <v>1.1.1.1</v>
      </c>
      <c r="M34" s="549" t="s">
        <v>22</v>
      </c>
      <c r="N34" s="647"/>
      <c r="O34" s="1291"/>
      <c r="P34" s="1292"/>
      <c r="Q34" s="1292"/>
      <c r="R34" s="1292"/>
      <c r="S34" s="1292"/>
      <c r="T34" s="1292"/>
      <c r="U34" s="1292"/>
      <c r="V34" s="1293"/>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6"/>
      <c r="B35" s="1206"/>
      <c r="C35" s="1206"/>
      <c r="D35" s="1206"/>
      <c r="E35" s="1206">
        <v>1</v>
      </c>
      <c r="F35" s="850"/>
      <c r="G35" s="850"/>
      <c r="H35" s="848">
        <v>1</v>
      </c>
      <c r="I35" s="1206">
        <v>1</v>
      </c>
      <c r="J35" s="850"/>
      <c r="K35" s="855"/>
      <c r="L35" s="594" t="str">
        <f>mergeValue(A35) &amp;"."&amp; mergeValue(B35)&amp;"."&amp; mergeValue(C35)&amp;"."&amp; mergeValue(D35)&amp;"."&amp; mergeValue(E35)</f>
        <v>1.1.1.1.1</v>
      </c>
      <c r="M35" s="555" t="s">
        <v>9</v>
      </c>
      <c r="N35" s="647"/>
      <c r="O35" s="1209"/>
      <c r="P35" s="1210"/>
      <c r="Q35" s="1210"/>
      <c r="R35" s="1210"/>
      <c r="S35" s="1210"/>
      <c r="T35" s="1210"/>
      <c r="U35" s="1210"/>
      <c r="V35" s="1211"/>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6"/>
      <c r="B36" s="1206"/>
      <c r="C36" s="1206"/>
      <c r="D36" s="1206"/>
      <c r="E36" s="1206"/>
      <c r="F36" s="1206">
        <v>1</v>
      </c>
      <c r="G36" s="848"/>
      <c r="H36" s="848"/>
      <c r="I36" s="1206"/>
      <c r="J36" s="1206">
        <v>1</v>
      </c>
      <c r="K36" s="856"/>
      <c r="L36" s="594" t="str">
        <f>mergeValue(A36) &amp;"."&amp; mergeValue(B36)&amp;"."&amp; mergeValue(C36)&amp;"."&amp; mergeValue(D36)&amp;"."&amp; mergeValue(E36)&amp;"."&amp; mergeValue(F36)</f>
        <v>1.1.1.1.1.1</v>
      </c>
      <c r="M36" s="556" t="s">
        <v>10</v>
      </c>
      <c r="N36" s="647"/>
      <c r="O36" s="1209"/>
      <c r="P36" s="1210"/>
      <c r="Q36" s="1210"/>
      <c r="R36" s="1210"/>
      <c r="S36" s="1210"/>
      <c r="T36" s="1210"/>
      <c r="U36" s="1210"/>
      <c r="V36" s="1211"/>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6"/>
      <c r="B37" s="1206"/>
      <c r="C37" s="1206"/>
      <c r="D37" s="1206"/>
      <c r="E37" s="1206"/>
      <c r="F37" s="1206"/>
      <c r="G37" s="848">
        <v>1</v>
      </c>
      <c r="H37" s="848"/>
      <c r="I37" s="1206"/>
      <c r="J37" s="1206"/>
      <c r="K37" s="856">
        <v>1</v>
      </c>
      <c r="L37" s="594" t="str">
        <f>mergeValue(A37) &amp;"."&amp; mergeValue(B37)&amp;"."&amp; mergeValue(C37)&amp;"."&amp; mergeValue(D37)&amp;"."&amp; mergeValue(E37)&amp;"."&amp; mergeValue(F37)&amp;"."&amp; mergeValue(G37)</f>
        <v>1.1.1.1.1.1.1</v>
      </c>
      <c r="M37" s="1070"/>
      <c r="N37" s="647"/>
      <c r="O37" s="563"/>
      <c r="P37" s="563"/>
      <c r="Q37" s="1095"/>
      <c r="R37" s="1212"/>
      <c r="S37" s="1213" t="s">
        <v>84</v>
      </c>
      <c r="T37" s="1212"/>
      <c r="U37" s="1213" t="s">
        <v>84</v>
      </c>
      <c r="V37" s="563"/>
      <c r="W37" s="1205"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6"/>
      <c r="B38" s="1206"/>
      <c r="C38" s="1206"/>
      <c r="D38" s="1206"/>
      <c r="E38" s="1206"/>
      <c r="F38" s="1206"/>
      <c r="G38" s="848"/>
      <c r="H38" s="848"/>
      <c r="I38" s="1206"/>
      <c r="J38" s="1206"/>
      <c r="K38" s="856"/>
      <c r="L38" s="601"/>
      <c r="M38" s="647"/>
      <c r="N38" s="647"/>
      <c r="O38" s="563"/>
      <c r="P38" s="563"/>
      <c r="Q38" s="585" t="str">
        <f>R37 &amp; "-" &amp; T37</f>
        <v>-</v>
      </c>
      <c r="R38" s="1212"/>
      <c r="S38" s="1213"/>
      <c r="T38" s="1212"/>
      <c r="U38" s="1213"/>
      <c r="V38" s="563"/>
      <c r="W38" s="1205"/>
      <c r="X38" s="586"/>
      <c r="Y38" s="590"/>
      <c r="Z38" s="590" t="str">
        <f t="shared" si="0"/>
        <v/>
      </c>
      <c r="AA38" s="590"/>
      <c r="AB38" s="590"/>
      <c r="AC38" s="590"/>
      <c r="AD38" s="586"/>
      <c r="AE38" s="586"/>
      <c r="AF38" s="586"/>
      <c r="AG38" s="586"/>
      <c r="AH38" s="586"/>
      <c r="AI38" s="586"/>
      <c r="AJ38" s="586"/>
    </row>
    <row r="39" spans="1:36" s="524" customFormat="1" ht="15" customHeight="1">
      <c r="A39" s="1206"/>
      <c r="B39" s="1206"/>
      <c r="C39" s="1206"/>
      <c r="D39" s="1206"/>
      <c r="E39" s="1206"/>
      <c r="F39" s="1206"/>
      <c r="G39" s="850"/>
      <c r="H39" s="848"/>
      <c r="I39" s="1206"/>
      <c r="J39" s="1206"/>
      <c r="K39" s="855"/>
      <c r="L39" s="539"/>
      <c r="M39" s="558" t="s">
        <v>25</v>
      </c>
      <c r="N39" s="565"/>
      <c r="O39" s="565"/>
      <c r="P39" s="565"/>
      <c r="Q39" s="565"/>
      <c r="R39" s="565"/>
      <c r="S39" s="565"/>
      <c r="T39" s="565"/>
      <c r="U39" s="565"/>
      <c r="V39" s="561"/>
      <c r="W39" s="120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6"/>
      <c r="B40" s="1206"/>
      <c r="C40" s="1206"/>
      <c r="D40" s="1206"/>
      <c r="E40" s="1206"/>
      <c r="F40" s="850"/>
      <c r="G40" s="850"/>
      <c r="H40" s="848"/>
      <c r="I40" s="1206"/>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6"/>
      <c r="B41" s="1206"/>
      <c r="C41" s="1206"/>
      <c r="D41" s="1206"/>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6"/>
      <c r="B42" s="1206"/>
      <c r="C42" s="1206"/>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6"/>
      <c r="B43" s="1206"/>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6"/>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6">
        <v>1</v>
      </c>
      <c r="B49" s="866"/>
      <c r="C49" s="866"/>
      <c r="D49" s="866"/>
      <c r="E49" s="867"/>
      <c r="F49" s="868"/>
      <c r="G49" s="868"/>
      <c r="H49" s="868"/>
      <c r="I49" s="869"/>
      <c r="J49" s="864"/>
      <c r="K49" s="871"/>
      <c r="L49" s="594">
        <f>mergeValue(A49)</f>
        <v>1</v>
      </c>
      <c r="M49" s="642" t="s">
        <v>20</v>
      </c>
      <c r="N49" s="647"/>
      <c r="O49" s="1291"/>
      <c r="P49" s="1292"/>
      <c r="Q49" s="1292"/>
      <c r="R49" s="1292"/>
      <c r="S49" s="1292"/>
      <c r="T49" s="1292"/>
      <c r="U49" s="1292"/>
      <c r="V49" s="129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6"/>
      <c r="B50" s="1206">
        <v>1</v>
      </c>
      <c r="C50" s="866"/>
      <c r="D50" s="866"/>
      <c r="E50" s="868"/>
      <c r="F50" s="868"/>
      <c r="G50" s="868"/>
      <c r="H50" s="868"/>
      <c r="I50" s="863"/>
      <c r="J50" s="862"/>
      <c r="K50" s="865"/>
      <c r="L50" s="594" t="str">
        <f>mergeValue(A50) &amp;"."&amp; mergeValue(B50)</f>
        <v>1.1</v>
      </c>
      <c r="M50" s="547" t="s">
        <v>16</v>
      </c>
      <c r="N50" s="647"/>
      <c r="O50" s="1291"/>
      <c r="P50" s="1292"/>
      <c r="Q50" s="1292"/>
      <c r="R50" s="1292"/>
      <c r="S50" s="1292"/>
      <c r="T50" s="1292"/>
      <c r="U50" s="1292"/>
      <c r="V50" s="129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6"/>
      <c r="B51" s="1206"/>
      <c r="C51" s="1206">
        <v>1</v>
      </c>
      <c r="D51" s="866"/>
      <c r="E51" s="868"/>
      <c r="F51" s="868"/>
      <c r="G51" s="868"/>
      <c r="H51" s="868"/>
      <c r="I51" s="870"/>
      <c r="J51" s="862"/>
      <c r="K51" s="865"/>
      <c r="L51" s="594" t="str">
        <f>mergeValue(A51) &amp;"."&amp; mergeValue(B51)&amp;"."&amp; mergeValue(C51)</f>
        <v>1.1.1</v>
      </c>
      <c r="M51" s="548" t="s">
        <v>7</v>
      </c>
      <c r="N51" s="647"/>
      <c r="O51" s="1291"/>
      <c r="P51" s="1292"/>
      <c r="Q51" s="1292"/>
      <c r="R51" s="1292"/>
      <c r="S51" s="1292"/>
      <c r="T51" s="1292"/>
      <c r="U51" s="1292"/>
      <c r="V51" s="1293"/>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6"/>
      <c r="B52" s="1206"/>
      <c r="C52" s="1206"/>
      <c r="D52" s="1206">
        <v>1</v>
      </c>
      <c r="E52" s="868"/>
      <c r="F52" s="868"/>
      <c r="G52" s="868"/>
      <c r="H52" s="868"/>
      <c r="I52" s="870"/>
      <c r="J52" s="862"/>
      <c r="K52" s="865"/>
      <c r="L52" s="594" t="str">
        <f>mergeValue(A52) &amp;"."&amp; mergeValue(B52)&amp;"."&amp; mergeValue(C52)&amp;"."&amp; mergeValue(D52)</f>
        <v>1.1.1.1</v>
      </c>
      <c r="M52" s="549" t="s">
        <v>22</v>
      </c>
      <c r="N52" s="647"/>
      <c r="O52" s="1291"/>
      <c r="P52" s="1292"/>
      <c r="Q52" s="1292"/>
      <c r="R52" s="1292"/>
      <c r="S52" s="1292"/>
      <c r="T52" s="1292"/>
      <c r="U52" s="1292"/>
      <c r="V52" s="1293"/>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6"/>
      <c r="B53" s="1206"/>
      <c r="C53" s="1206"/>
      <c r="D53" s="1206"/>
      <c r="E53" s="1206">
        <v>1</v>
      </c>
      <c r="F53" s="868"/>
      <c r="G53" s="868"/>
      <c r="H53" s="866">
        <v>1</v>
      </c>
      <c r="I53" s="1206">
        <v>1</v>
      </c>
      <c r="J53" s="868"/>
      <c r="K53" s="873"/>
      <c r="L53" s="594" t="str">
        <f>mergeValue(A53) &amp;"."&amp; mergeValue(B53)&amp;"."&amp; mergeValue(C53)&amp;"."&amp; mergeValue(D53)&amp;"."&amp; mergeValue(E53)</f>
        <v>1.1.1.1.1</v>
      </c>
      <c r="M53" s="555" t="s">
        <v>9</v>
      </c>
      <c r="N53" s="647"/>
      <c r="O53" s="1209"/>
      <c r="P53" s="1210"/>
      <c r="Q53" s="1210"/>
      <c r="R53" s="1210"/>
      <c r="S53" s="1210"/>
      <c r="T53" s="1210"/>
      <c r="U53" s="1210"/>
      <c r="V53" s="1211"/>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6"/>
      <c r="B54" s="1206"/>
      <c r="C54" s="1206"/>
      <c r="D54" s="1206"/>
      <c r="E54" s="1206"/>
      <c r="F54" s="1206">
        <v>1</v>
      </c>
      <c r="G54" s="866"/>
      <c r="H54" s="866"/>
      <c r="I54" s="1206"/>
      <c r="J54" s="1206">
        <v>1</v>
      </c>
      <c r="K54" s="874"/>
      <c r="L54" s="594" t="str">
        <f>mergeValue(A54) &amp;"."&amp; mergeValue(B54)&amp;"."&amp; mergeValue(C54)&amp;"."&amp; mergeValue(D54)&amp;"."&amp; mergeValue(E54)&amp;"."&amp; mergeValue(F54)</f>
        <v>1.1.1.1.1.1</v>
      </c>
      <c r="M54" s="556" t="s">
        <v>10</v>
      </c>
      <c r="N54" s="647"/>
      <c r="O54" s="1209"/>
      <c r="P54" s="1210"/>
      <c r="Q54" s="1210"/>
      <c r="R54" s="1210"/>
      <c r="S54" s="1210"/>
      <c r="T54" s="1210"/>
      <c r="U54" s="1210"/>
      <c r="V54" s="1211"/>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6"/>
      <c r="B55" s="1206"/>
      <c r="C55" s="1206"/>
      <c r="D55" s="1206"/>
      <c r="E55" s="1206"/>
      <c r="F55" s="1206"/>
      <c r="G55" s="866">
        <v>1</v>
      </c>
      <c r="H55" s="866"/>
      <c r="I55" s="1206"/>
      <c r="J55" s="1206"/>
      <c r="K55" s="874">
        <v>1</v>
      </c>
      <c r="L55" s="594" t="str">
        <f>mergeValue(A55) &amp;"."&amp; mergeValue(B55)&amp;"."&amp; mergeValue(C55)&amp;"."&amp; mergeValue(D55)&amp;"."&amp; mergeValue(E55)&amp;"."&amp; mergeValue(F55)&amp;"."&amp; mergeValue(G55)</f>
        <v>1.1.1.1.1.1.1</v>
      </c>
      <c r="M55" s="1070"/>
      <c r="N55" s="647"/>
      <c r="O55" s="563"/>
      <c r="P55" s="563"/>
      <c r="Q55" s="1095"/>
      <c r="R55" s="1212"/>
      <c r="S55" s="1213" t="s">
        <v>84</v>
      </c>
      <c r="T55" s="1212"/>
      <c r="U55" s="1213" t="s">
        <v>84</v>
      </c>
      <c r="V55" s="563"/>
      <c r="W55" s="1205"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6"/>
      <c r="B56" s="1206"/>
      <c r="C56" s="1206"/>
      <c r="D56" s="1206"/>
      <c r="E56" s="1206"/>
      <c r="F56" s="1206"/>
      <c r="G56" s="866"/>
      <c r="H56" s="866"/>
      <c r="I56" s="1206"/>
      <c r="J56" s="1206"/>
      <c r="K56" s="874"/>
      <c r="L56" s="601"/>
      <c r="M56" s="647"/>
      <c r="N56" s="647"/>
      <c r="O56" s="563"/>
      <c r="P56" s="563"/>
      <c r="Q56" s="585" t="str">
        <f>R55 &amp; "-" &amp; T55</f>
        <v>-</v>
      </c>
      <c r="R56" s="1212"/>
      <c r="S56" s="1213"/>
      <c r="T56" s="1212"/>
      <c r="U56" s="1213"/>
      <c r="V56" s="563"/>
      <c r="W56" s="1205"/>
      <c r="X56" s="586"/>
      <c r="Y56" s="590"/>
      <c r="Z56" s="590" t="str">
        <f t="shared" si="1"/>
        <v/>
      </c>
      <c r="AA56" s="590"/>
      <c r="AB56" s="590"/>
      <c r="AC56" s="590"/>
      <c r="AD56" s="586"/>
      <c r="AE56" s="586"/>
      <c r="AF56" s="586"/>
      <c r="AG56" s="586"/>
      <c r="AH56" s="586"/>
      <c r="AI56" s="586"/>
      <c r="AJ56" s="586"/>
    </row>
    <row r="57" spans="1:36" s="524" customFormat="1" ht="15" customHeight="1">
      <c r="A57" s="1206"/>
      <c r="B57" s="1206"/>
      <c r="C57" s="1206"/>
      <c r="D57" s="1206"/>
      <c r="E57" s="1206"/>
      <c r="F57" s="1206"/>
      <c r="G57" s="868"/>
      <c r="H57" s="866"/>
      <c r="I57" s="1206"/>
      <c r="J57" s="1206"/>
      <c r="K57" s="873"/>
      <c r="L57" s="539"/>
      <c r="M57" s="558" t="s">
        <v>25</v>
      </c>
      <c r="N57" s="565"/>
      <c r="O57" s="565"/>
      <c r="P57" s="565"/>
      <c r="Q57" s="565"/>
      <c r="R57" s="565"/>
      <c r="S57" s="565"/>
      <c r="T57" s="565"/>
      <c r="U57" s="565"/>
      <c r="V57" s="561"/>
      <c r="W57" s="120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6"/>
      <c r="B58" s="1206"/>
      <c r="C58" s="1206"/>
      <c r="D58" s="1206"/>
      <c r="E58" s="1206"/>
      <c r="F58" s="868"/>
      <c r="G58" s="868"/>
      <c r="H58" s="866"/>
      <c r="I58" s="1206"/>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6"/>
      <c r="B59" s="1206"/>
      <c r="C59" s="1206"/>
      <c r="D59" s="1206"/>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6"/>
      <c r="B60" s="1206"/>
      <c r="C60" s="1206"/>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6"/>
      <c r="B61" s="1206"/>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6"/>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6">
        <v>1</v>
      </c>
      <c r="B67" s="884"/>
      <c r="C67" s="884"/>
      <c r="D67" s="884"/>
      <c r="E67" s="885"/>
      <c r="F67" s="886"/>
      <c r="G67" s="886"/>
      <c r="H67" s="886"/>
      <c r="I67" s="887"/>
      <c r="J67" s="882"/>
      <c r="K67" s="889"/>
      <c r="L67" s="594">
        <f>mergeValue(A67)</f>
        <v>1</v>
      </c>
      <c r="M67" s="642" t="s">
        <v>20</v>
      </c>
      <c r="N67" s="647"/>
      <c r="O67" s="1291"/>
      <c r="P67" s="1292"/>
      <c r="Q67" s="1292"/>
      <c r="R67" s="1292"/>
      <c r="S67" s="1292"/>
      <c r="T67" s="1292"/>
      <c r="U67" s="1292"/>
      <c r="V67" s="129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6"/>
      <c r="B68" s="1206">
        <v>1</v>
      </c>
      <c r="C68" s="884"/>
      <c r="D68" s="884"/>
      <c r="E68" s="886"/>
      <c r="F68" s="886"/>
      <c r="G68" s="886"/>
      <c r="H68" s="886"/>
      <c r="I68" s="881"/>
      <c r="J68" s="880"/>
      <c r="K68" s="883"/>
      <c r="L68" s="594" t="str">
        <f>mergeValue(A68) &amp;"."&amp; mergeValue(B68)</f>
        <v>1.1</v>
      </c>
      <c r="M68" s="547" t="s">
        <v>16</v>
      </c>
      <c r="N68" s="647"/>
      <c r="O68" s="1291"/>
      <c r="P68" s="1292"/>
      <c r="Q68" s="1292"/>
      <c r="R68" s="1292"/>
      <c r="S68" s="1292"/>
      <c r="T68" s="1292"/>
      <c r="U68" s="1292"/>
      <c r="V68" s="129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6"/>
      <c r="B69" s="1206"/>
      <c r="C69" s="1206">
        <v>1</v>
      </c>
      <c r="D69" s="884"/>
      <c r="E69" s="886"/>
      <c r="F69" s="886"/>
      <c r="G69" s="886"/>
      <c r="H69" s="886"/>
      <c r="I69" s="888"/>
      <c r="J69" s="880"/>
      <c r="K69" s="883"/>
      <c r="L69" s="594" t="str">
        <f>mergeValue(A69) &amp;"."&amp; mergeValue(B69)&amp;"."&amp; mergeValue(C69)</f>
        <v>1.1.1</v>
      </c>
      <c r="M69" s="548" t="s">
        <v>7</v>
      </c>
      <c r="N69" s="647"/>
      <c r="O69" s="1291"/>
      <c r="P69" s="1292"/>
      <c r="Q69" s="1292"/>
      <c r="R69" s="1292"/>
      <c r="S69" s="1292"/>
      <c r="T69" s="1292"/>
      <c r="U69" s="1292"/>
      <c r="V69" s="1293"/>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6"/>
      <c r="B70" s="1206"/>
      <c r="C70" s="1206"/>
      <c r="D70" s="1206">
        <v>1</v>
      </c>
      <c r="E70" s="886"/>
      <c r="F70" s="886"/>
      <c r="G70" s="886"/>
      <c r="H70" s="886"/>
      <c r="I70" s="888"/>
      <c r="J70" s="880"/>
      <c r="K70" s="883"/>
      <c r="L70" s="594" t="str">
        <f>mergeValue(A70) &amp;"."&amp; mergeValue(B70)&amp;"."&amp; mergeValue(C70)&amp;"."&amp; mergeValue(D70)</f>
        <v>1.1.1.1</v>
      </c>
      <c r="M70" s="549" t="s">
        <v>22</v>
      </c>
      <c r="N70" s="647"/>
      <c r="O70" s="1291"/>
      <c r="P70" s="1292"/>
      <c r="Q70" s="1292"/>
      <c r="R70" s="1292"/>
      <c r="S70" s="1292"/>
      <c r="T70" s="1292"/>
      <c r="U70" s="1292"/>
      <c r="V70" s="1293"/>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6"/>
      <c r="B71" s="1206"/>
      <c r="C71" s="1206"/>
      <c r="D71" s="1206"/>
      <c r="E71" s="1206">
        <v>1</v>
      </c>
      <c r="F71" s="886"/>
      <c r="G71" s="886"/>
      <c r="H71" s="884">
        <v>1</v>
      </c>
      <c r="I71" s="1206">
        <v>1</v>
      </c>
      <c r="J71" s="886"/>
      <c r="K71" s="891"/>
      <c r="L71" s="594" t="str">
        <f>mergeValue(A71) &amp;"."&amp; mergeValue(B71)&amp;"."&amp; mergeValue(C71)&amp;"."&amp; mergeValue(D71)&amp;"."&amp; mergeValue(E71)</f>
        <v>1.1.1.1.1</v>
      </c>
      <c r="M71" s="555" t="s">
        <v>9</v>
      </c>
      <c r="N71" s="647"/>
      <c r="O71" s="1209"/>
      <c r="P71" s="1210"/>
      <c r="Q71" s="1210"/>
      <c r="R71" s="1210"/>
      <c r="S71" s="1210"/>
      <c r="T71" s="1210"/>
      <c r="U71" s="1210"/>
      <c r="V71" s="1211"/>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6"/>
      <c r="B72" s="1206"/>
      <c r="C72" s="1206"/>
      <c r="D72" s="1206"/>
      <c r="E72" s="1206"/>
      <c r="F72" s="1206">
        <v>1</v>
      </c>
      <c r="G72" s="884"/>
      <c r="H72" s="884"/>
      <c r="I72" s="1206"/>
      <c r="J72" s="1206">
        <v>1</v>
      </c>
      <c r="K72" s="892"/>
      <c r="L72" s="594" t="str">
        <f>mergeValue(A72) &amp;"."&amp; mergeValue(B72)&amp;"."&amp; mergeValue(C72)&amp;"."&amp; mergeValue(D72)&amp;"."&amp; mergeValue(E72)&amp;"."&amp; mergeValue(F72)</f>
        <v>1.1.1.1.1.1</v>
      </c>
      <c r="M72" s="556" t="s">
        <v>10</v>
      </c>
      <c r="N72" s="647"/>
      <c r="O72" s="1209"/>
      <c r="P72" s="1210"/>
      <c r="Q72" s="1210"/>
      <c r="R72" s="1210"/>
      <c r="S72" s="1210"/>
      <c r="T72" s="1210"/>
      <c r="U72" s="1210"/>
      <c r="V72" s="1211"/>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6"/>
      <c r="B73" s="1206"/>
      <c r="C73" s="1206"/>
      <c r="D73" s="1206"/>
      <c r="E73" s="1206"/>
      <c r="F73" s="1206"/>
      <c r="G73" s="884">
        <v>1</v>
      </c>
      <c r="H73" s="884"/>
      <c r="I73" s="1206"/>
      <c r="J73" s="1206"/>
      <c r="K73" s="892">
        <v>1</v>
      </c>
      <c r="L73" s="594" t="str">
        <f>mergeValue(A73) &amp;"."&amp; mergeValue(B73)&amp;"."&amp; mergeValue(C73)&amp;"."&amp; mergeValue(D73)&amp;"."&amp; mergeValue(E73)&amp;"."&amp; mergeValue(F73)&amp;"."&amp; mergeValue(G73)</f>
        <v>1.1.1.1.1.1.1</v>
      </c>
      <c r="M73" s="1070"/>
      <c r="N73" s="647"/>
      <c r="O73" s="563"/>
      <c r="P73" s="563"/>
      <c r="Q73" s="1095"/>
      <c r="R73" s="1212"/>
      <c r="S73" s="1213" t="s">
        <v>84</v>
      </c>
      <c r="T73" s="1212"/>
      <c r="U73" s="1213" t="s">
        <v>84</v>
      </c>
      <c r="V73" s="563"/>
      <c r="W73" s="1205"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6"/>
      <c r="B74" s="1206"/>
      <c r="C74" s="1206"/>
      <c r="D74" s="1206"/>
      <c r="E74" s="1206"/>
      <c r="F74" s="1206"/>
      <c r="G74" s="884"/>
      <c r="H74" s="884"/>
      <c r="I74" s="1206"/>
      <c r="J74" s="1206"/>
      <c r="K74" s="892"/>
      <c r="L74" s="601"/>
      <c r="M74" s="647"/>
      <c r="N74" s="647"/>
      <c r="O74" s="563"/>
      <c r="P74" s="563"/>
      <c r="Q74" s="585" t="str">
        <f>R73 &amp; "-" &amp; T73</f>
        <v>-</v>
      </c>
      <c r="R74" s="1212"/>
      <c r="S74" s="1213"/>
      <c r="T74" s="1212"/>
      <c r="U74" s="1213"/>
      <c r="V74" s="563"/>
      <c r="W74" s="1205"/>
      <c r="X74" s="586"/>
      <c r="Y74" s="590"/>
      <c r="Z74" s="590" t="str">
        <f t="shared" si="2"/>
        <v/>
      </c>
      <c r="AA74" s="590"/>
      <c r="AB74" s="590"/>
      <c r="AC74" s="590"/>
      <c r="AD74" s="586"/>
      <c r="AE74" s="586"/>
      <c r="AF74" s="586"/>
      <c r="AG74" s="586"/>
      <c r="AH74" s="586"/>
      <c r="AI74" s="586"/>
      <c r="AJ74" s="586"/>
    </row>
    <row r="75" spans="1:36" s="524" customFormat="1" ht="15" customHeight="1">
      <c r="A75" s="1206"/>
      <c r="B75" s="1206"/>
      <c r="C75" s="1206"/>
      <c r="D75" s="1206"/>
      <c r="E75" s="1206"/>
      <c r="F75" s="1206"/>
      <c r="G75" s="886"/>
      <c r="H75" s="884"/>
      <c r="I75" s="1206"/>
      <c r="J75" s="1206"/>
      <c r="K75" s="891"/>
      <c r="L75" s="539"/>
      <c r="M75" s="558" t="s">
        <v>25</v>
      </c>
      <c r="N75" s="565"/>
      <c r="O75" s="565"/>
      <c r="P75" s="565"/>
      <c r="Q75" s="565"/>
      <c r="R75" s="565"/>
      <c r="S75" s="565"/>
      <c r="T75" s="565"/>
      <c r="U75" s="565"/>
      <c r="V75" s="561"/>
      <c r="W75" s="120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6"/>
      <c r="B76" s="1206"/>
      <c r="C76" s="1206"/>
      <c r="D76" s="1206"/>
      <c r="E76" s="1206"/>
      <c r="F76" s="886"/>
      <c r="G76" s="886"/>
      <c r="H76" s="884"/>
      <c r="I76" s="1206"/>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6"/>
      <c r="B77" s="1206"/>
      <c r="C77" s="1206"/>
      <c r="D77" s="1206"/>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6"/>
      <c r="B78" s="1206"/>
      <c r="C78" s="1206"/>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6"/>
      <c r="B79" s="1206"/>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6"/>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57"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57" ht="18.75" customHeight="1">
      <c r="X82" s="204"/>
      <c r="Y82" s="204"/>
      <c r="Z82" s="204"/>
      <c r="AA82" s="204"/>
      <c r="AB82" s="204"/>
      <c r="AC82" s="204"/>
      <c r="AD82" s="204"/>
      <c r="AE82" s="204"/>
      <c r="AF82" s="204"/>
      <c r="AG82" s="204"/>
      <c r="AH82" s="204"/>
      <c r="AI82" s="204"/>
      <c r="AJ82" s="204"/>
    </row>
    <row r="83" spans="1:57"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57"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57" s="524" customFormat="1" ht="22.5">
      <c r="A85" s="1206">
        <v>1</v>
      </c>
      <c r="B85" s="920"/>
      <c r="C85" s="920"/>
      <c r="D85" s="920"/>
      <c r="E85" s="921"/>
      <c r="F85" s="922"/>
      <c r="G85" s="920"/>
      <c r="H85" s="920"/>
      <c r="I85" s="923"/>
      <c r="J85" s="918"/>
      <c r="K85" s="927">
        <v>1</v>
      </c>
      <c r="L85" s="594">
        <f>mergeValue(A85)</f>
        <v>1</v>
      </c>
      <c r="M85" s="642" t="s">
        <v>20</v>
      </c>
      <c r="N85" s="581"/>
      <c r="O85" s="1285"/>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7"/>
      <c r="AR85" s="631" t="s">
        <v>659</v>
      </c>
      <c r="AS85" s="586"/>
      <c r="AT85" s="586"/>
      <c r="AU85" s="586"/>
      <c r="AV85" s="586"/>
      <c r="AW85" s="586"/>
      <c r="AX85" s="586"/>
      <c r="AY85" s="586"/>
      <c r="AZ85" s="586"/>
      <c r="BA85" s="586"/>
      <c r="BB85" s="586"/>
      <c r="BC85" s="586"/>
      <c r="BD85" s="586"/>
    </row>
    <row r="86" spans="1:57" s="524" customFormat="1" ht="22.5">
      <c r="A86" s="1206"/>
      <c r="B86" s="1206">
        <v>1</v>
      </c>
      <c r="C86" s="920"/>
      <c r="D86" s="920"/>
      <c r="E86" s="922"/>
      <c r="F86" s="922"/>
      <c r="G86" s="920"/>
      <c r="H86" s="920"/>
      <c r="I86" s="917"/>
      <c r="J86" s="916"/>
      <c r="K86" s="927">
        <v>1</v>
      </c>
      <c r="L86" s="594" t="str">
        <f>mergeValue(A86) &amp;"."&amp; mergeValue(B86)</f>
        <v>1.1</v>
      </c>
      <c r="M86" s="547" t="s">
        <v>16</v>
      </c>
      <c r="N86" s="581"/>
      <c r="O86" s="1285"/>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7"/>
      <c r="AR86" s="631" t="s">
        <v>477</v>
      </c>
      <c r="AS86" s="586"/>
      <c r="AT86" s="586"/>
      <c r="AU86" s="586"/>
      <c r="AV86" s="586"/>
      <c r="AW86" s="586"/>
      <c r="AX86" s="586"/>
      <c r="AY86" s="586"/>
      <c r="AZ86" s="586"/>
      <c r="BA86" s="586"/>
      <c r="BB86" s="586"/>
      <c r="BC86" s="586"/>
      <c r="BD86" s="586"/>
    </row>
    <row r="87" spans="1:57" s="524" customFormat="1" ht="22.5">
      <c r="A87" s="1206"/>
      <c r="B87" s="1206"/>
      <c r="C87" s="1206">
        <v>1</v>
      </c>
      <c r="D87" s="920"/>
      <c r="E87" s="922"/>
      <c r="F87" s="922"/>
      <c r="G87" s="920"/>
      <c r="H87" s="920"/>
      <c r="I87" s="924"/>
      <c r="J87" s="916"/>
      <c r="K87" s="927">
        <v>1</v>
      </c>
      <c r="L87" s="594" t="str">
        <f>mergeValue(A87) &amp;"."&amp; mergeValue(B87)&amp;"."&amp; mergeValue(C87)</f>
        <v>1.1.1</v>
      </c>
      <c r="M87" s="548" t="s">
        <v>7</v>
      </c>
      <c r="N87" s="581"/>
      <c r="O87" s="1285"/>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7"/>
      <c r="AR87" s="631" t="s">
        <v>634</v>
      </c>
      <c r="AS87" s="586"/>
      <c r="AT87" s="586"/>
      <c r="AU87" s="586"/>
      <c r="AV87" s="586"/>
      <c r="AW87" s="586"/>
      <c r="AX87" s="586"/>
      <c r="AY87" s="586"/>
      <c r="AZ87" s="586"/>
      <c r="BA87" s="586"/>
      <c r="BB87" s="586"/>
      <c r="BC87" s="586"/>
      <c r="BD87" s="586"/>
    </row>
    <row r="88" spans="1:57" s="524" customFormat="1" ht="22.5">
      <c r="A88" s="1206"/>
      <c r="B88" s="1206"/>
      <c r="C88" s="1206"/>
      <c r="D88" s="1206">
        <v>1</v>
      </c>
      <c r="E88" s="922"/>
      <c r="F88" s="922"/>
      <c r="G88" s="920"/>
      <c r="H88" s="920"/>
      <c r="I88" s="1206">
        <v>1</v>
      </c>
      <c r="J88" s="916"/>
      <c r="K88" s="927">
        <v>1</v>
      </c>
      <c r="L88" s="594" t="str">
        <f>mergeValue(A88) &amp;"."&amp; mergeValue(B88)&amp;"."&amp; mergeValue(C88)&amp;"."&amp; mergeValue(D88)</f>
        <v>1.1.1.1</v>
      </c>
      <c r="M88" s="549" t="s">
        <v>22</v>
      </c>
      <c r="N88" s="581"/>
      <c r="O88" s="1285"/>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7"/>
      <c r="AR88" s="631" t="s">
        <v>635</v>
      </c>
      <c r="AS88" s="586"/>
      <c r="AT88" s="586"/>
      <c r="AU88" s="586"/>
      <c r="AV88" s="586"/>
      <c r="AW88" s="586"/>
      <c r="AX88" s="586"/>
      <c r="AY88" s="586"/>
      <c r="AZ88" s="586"/>
      <c r="BA88" s="586"/>
      <c r="BB88" s="586"/>
      <c r="BC88" s="586"/>
      <c r="BD88" s="586"/>
    </row>
    <row r="89" spans="1:57" s="524" customFormat="1" ht="11.25" hidden="1" customHeight="1">
      <c r="A89" s="1206"/>
      <c r="B89" s="1206"/>
      <c r="C89" s="1206"/>
      <c r="D89" s="1206"/>
      <c r="E89" s="1206">
        <v>1</v>
      </c>
      <c r="F89" s="922"/>
      <c r="G89" s="920"/>
      <c r="H89" s="920"/>
      <c r="I89" s="1206"/>
      <c r="J89" s="922"/>
      <c r="K89" s="927">
        <v>1</v>
      </c>
      <c r="L89" s="594"/>
      <c r="M89" s="555"/>
      <c r="N89" s="582"/>
      <c r="O89" s="1288"/>
      <c r="P89" s="1289"/>
      <c r="Q89" s="1289"/>
      <c r="R89" s="1289"/>
      <c r="S89" s="1289"/>
      <c r="T89" s="1289"/>
      <c r="U89" s="1289"/>
      <c r="V89" s="1289"/>
      <c r="W89" s="1289"/>
      <c r="X89" s="1289"/>
      <c r="Y89" s="1289"/>
      <c r="Z89" s="1289"/>
      <c r="AA89" s="1289"/>
      <c r="AB89" s="1289"/>
      <c r="AC89" s="1289"/>
      <c r="AD89" s="1289"/>
      <c r="AE89" s="1289"/>
      <c r="AF89" s="1289"/>
      <c r="AG89" s="1289"/>
      <c r="AH89" s="1289"/>
      <c r="AI89" s="1289"/>
      <c r="AJ89" s="1289"/>
      <c r="AK89" s="1289"/>
      <c r="AL89" s="1289"/>
      <c r="AM89" s="1289"/>
      <c r="AN89" s="1289"/>
      <c r="AO89" s="1289"/>
      <c r="AP89" s="1289"/>
      <c r="AQ89" s="1290"/>
      <c r="AR89" s="560"/>
      <c r="AS89" s="586"/>
      <c r="AT89" s="586"/>
      <c r="AU89" s="586"/>
      <c r="AV89" s="586"/>
      <c r="AW89" s="586"/>
      <c r="AX89" s="586"/>
      <c r="AY89" s="586"/>
      <c r="AZ89" s="586"/>
      <c r="BA89" s="586"/>
      <c r="BB89" s="586"/>
      <c r="BC89" s="586"/>
      <c r="BD89" s="586"/>
    </row>
    <row r="90" spans="1:57" s="524" customFormat="1" ht="90">
      <c r="A90" s="1206"/>
      <c r="B90" s="1206"/>
      <c r="C90" s="1206"/>
      <c r="D90" s="1206"/>
      <c r="E90" s="1206"/>
      <c r="F90" s="1206">
        <v>1</v>
      </c>
      <c r="G90" s="920"/>
      <c r="H90" s="920"/>
      <c r="I90" s="1206"/>
      <c r="J90" s="1252"/>
      <c r="K90" s="927">
        <v>1</v>
      </c>
      <c r="L90" s="594" t="str">
        <f>mergeValue(A90) &amp;"."&amp; mergeValue(B90)&amp;"."&amp; mergeValue(C90)&amp;"."&amp; mergeValue(D90)&amp;"."&amp;  mergeValue(F90)</f>
        <v>1.1.1.1.1</v>
      </c>
      <c r="M90" s="555" t="s">
        <v>10</v>
      </c>
      <c r="N90" s="582"/>
      <c r="O90" s="1209"/>
      <c r="P90" s="1210"/>
      <c r="Q90" s="1210"/>
      <c r="R90" s="1210"/>
      <c r="S90" s="1210"/>
      <c r="T90" s="1210"/>
      <c r="U90" s="1210"/>
      <c r="V90" s="1210"/>
      <c r="W90" s="1210"/>
      <c r="X90" s="1210"/>
      <c r="Y90" s="1210"/>
      <c r="Z90" s="1210"/>
      <c r="AA90" s="1210"/>
      <c r="AB90" s="1210"/>
      <c r="AC90" s="1210"/>
      <c r="AD90" s="1210"/>
      <c r="AE90" s="1210"/>
      <c r="AF90" s="1210"/>
      <c r="AG90" s="1210"/>
      <c r="AH90" s="1210"/>
      <c r="AI90" s="1210"/>
      <c r="AJ90" s="1210"/>
      <c r="AK90" s="1210"/>
      <c r="AL90" s="1210"/>
      <c r="AM90" s="1210"/>
      <c r="AN90" s="1210"/>
      <c r="AO90" s="1210"/>
      <c r="AP90" s="1210"/>
      <c r="AQ90" s="1211"/>
      <c r="AR90" s="631" t="s">
        <v>636</v>
      </c>
      <c r="AS90" s="586"/>
      <c r="AT90" s="590" t="str">
        <f>strCheckUnique(AU90:AU93)</f>
        <v/>
      </c>
      <c r="AU90" s="586"/>
      <c r="AV90" s="590"/>
      <c r="AW90" s="586"/>
      <c r="AX90" s="586"/>
      <c r="AY90" s="586"/>
      <c r="AZ90" s="586"/>
      <c r="BA90" s="586"/>
      <c r="BB90" s="586"/>
      <c r="BC90" s="586"/>
      <c r="BD90" s="586"/>
    </row>
    <row r="91" spans="1:57" s="524" customFormat="1" ht="192" customHeight="1">
      <c r="A91" s="1206"/>
      <c r="B91" s="1206"/>
      <c r="C91" s="1206"/>
      <c r="D91" s="1206"/>
      <c r="E91" s="1206"/>
      <c r="F91" s="1206"/>
      <c r="G91" s="920">
        <v>1</v>
      </c>
      <c r="H91" s="920"/>
      <c r="I91" s="1206"/>
      <c r="J91" s="1252"/>
      <c r="K91" s="919"/>
      <c r="L91" s="594" t="str">
        <f>mergeValue(A91) &amp;"."&amp; mergeValue(B91)&amp;"."&amp; mergeValue(C91)&amp;"."&amp; mergeValue(D91)&amp;"."&amp;  mergeValue(F91)&amp;"."&amp;  mergeValue(G91)</f>
        <v>1.1.1.1.1.1</v>
      </c>
      <c r="M91" s="1070"/>
      <c r="N91" s="587"/>
      <c r="O91" s="684"/>
      <c r="P91" s="563"/>
      <c r="Q91" s="563"/>
      <c r="R91" s="1248"/>
      <c r="S91" s="1213" t="s">
        <v>84</v>
      </c>
      <c r="T91" s="1248"/>
      <c r="U91" s="1213" t="s">
        <v>84</v>
      </c>
      <c r="V91" s="684"/>
      <c r="W91" s="764"/>
      <c r="X91" s="764"/>
      <c r="Y91" s="1248"/>
      <c r="Z91" s="1213" t="s">
        <v>84</v>
      </c>
      <c r="AA91" s="1248"/>
      <c r="AB91" s="1213" t="s">
        <v>84</v>
      </c>
      <c r="AC91" s="684"/>
      <c r="AD91" s="764"/>
      <c r="AE91" s="764"/>
      <c r="AF91" s="1248"/>
      <c r="AG91" s="1213" t="s">
        <v>84</v>
      </c>
      <c r="AH91" s="1248"/>
      <c r="AI91" s="1213" t="s">
        <v>84</v>
      </c>
      <c r="AJ91" s="684"/>
      <c r="AK91" s="764"/>
      <c r="AL91" s="764"/>
      <c r="AM91" s="1248"/>
      <c r="AN91" s="1213" t="s">
        <v>84</v>
      </c>
      <c r="AO91" s="1248"/>
      <c r="AP91" s="1213" t="s">
        <v>85</v>
      </c>
      <c r="AQ91" s="538"/>
      <c r="AR91" s="1205" t="s">
        <v>660</v>
      </c>
      <c r="AS91" s="586" t="str">
        <f>strCheckDate(O92:AQ92)</f>
        <v/>
      </c>
      <c r="AT91" s="590"/>
      <c r="AU91" s="590" t="str">
        <f>IF(M91="","",M91 )</f>
        <v/>
      </c>
      <c r="AV91" s="590"/>
      <c r="AW91" s="590"/>
      <c r="AX91" s="590"/>
      <c r="AY91" s="586"/>
      <c r="AZ91" s="586"/>
      <c r="BA91" s="586"/>
      <c r="BB91" s="586"/>
      <c r="BC91" s="586"/>
      <c r="BD91" s="586"/>
    </row>
    <row r="92" spans="1:57" s="524" customFormat="1" ht="11.25" hidden="1" customHeight="1">
      <c r="A92" s="1206"/>
      <c r="B92" s="1206"/>
      <c r="C92" s="1206"/>
      <c r="D92" s="1206"/>
      <c r="E92" s="1206"/>
      <c r="F92" s="1206"/>
      <c r="G92" s="920"/>
      <c r="H92" s="920"/>
      <c r="I92" s="1206"/>
      <c r="J92" s="1252"/>
      <c r="K92" s="927">
        <v>1</v>
      </c>
      <c r="L92" s="601"/>
      <c r="M92" s="647"/>
      <c r="N92" s="587"/>
      <c r="O92" s="563"/>
      <c r="P92" s="563"/>
      <c r="Q92" s="585" t="str">
        <f>R91 &amp; "-" &amp; T91</f>
        <v>-</v>
      </c>
      <c r="R92" s="1248"/>
      <c r="S92" s="1213"/>
      <c r="T92" s="1248"/>
      <c r="U92" s="1213"/>
      <c r="V92" s="764"/>
      <c r="W92" s="764"/>
      <c r="X92" s="770" t="str">
        <f>Y91 &amp; "-" &amp; AA91</f>
        <v>-</v>
      </c>
      <c r="Y92" s="1248"/>
      <c r="Z92" s="1213"/>
      <c r="AA92" s="1248"/>
      <c r="AB92" s="1213"/>
      <c r="AC92" s="764"/>
      <c r="AD92" s="764"/>
      <c r="AE92" s="770" t="str">
        <f>AF91 &amp; "-" &amp; AH91</f>
        <v>-</v>
      </c>
      <c r="AF92" s="1248"/>
      <c r="AG92" s="1213"/>
      <c r="AH92" s="1248"/>
      <c r="AI92" s="1213"/>
      <c r="AJ92" s="764"/>
      <c r="AK92" s="764"/>
      <c r="AL92" s="770" t="str">
        <f>AM91 &amp; "-" &amp; AO91</f>
        <v>-</v>
      </c>
      <c r="AM92" s="1248"/>
      <c r="AN92" s="1213"/>
      <c r="AO92" s="1248"/>
      <c r="AP92" s="1213"/>
      <c r="AQ92" s="538"/>
      <c r="AR92" s="1205"/>
      <c r="AS92" s="586"/>
      <c r="AT92" s="590"/>
      <c r="AU92" s="590"/>
      <c r="AV92" s="590"/>
      <c r="AW92" s="590"/>
      <c r="AX92" s="590"/>
      <c r="AY92" s="586"/>
      <c r="AZ92" s="586"/>
      <c r="BA92" s="586"/>
      <c r="BB92" s="586"/>
      <c r="BC92" s="586"/>
      <c r="BD92" s="586"/>
    </row>
    <row r="93" spans="1:57" s="523" customFormat="1" ht="15" customHeight="1">
      <c r="A93" s="1206"/>
      <c r="B93" s="1206"/>
      <c r="C93" s="1206"/>
      <c r="D93" s="1206"/>
      <c r="E93" s="1206"/>
      <c r="F93" s="1206"/>
      <c r="G93" s="920"/>
      <c r="H93" s="920"/>
      <c r="I93" s="1206"/>
      <c r="J93" s="1252"/>
      <c r="K93" s="927">
        <v>1</v>
      </c>
      <c r="L93" s="539"/>
      <c r="M93" s="557" t="s">
        <v>25</v>
      </c>
      <c r="N93" s="552"/>
      <c r="O93" s="546"/>
      <c r="P93" s="546"/>
      <c r="Q93" s="546"/>
      <c r="R93" s="574"/>
      <c r="S93" s="565"/>
      <c r="T93" s="564"/>
      <c r="U93" s="552"/>
      <c r="V93" s="758"/>
      <c r="W93" s="758"/>
      <c r="X93" s="758"/>
      <c r="Y93" s="767"/>
      <c r="Z93" s="1007"/>
      <c r="AA93" s="1006"/>
      <c r="AB93" s="1002"/>
      <c r="AC93" s="758"/>
      <c r="AD93" s="758"/>
      <c r="AE93" s="758"/>
      <c r="AF93" s="767"/>
      <c r="AG93" s="1007"/>
      <c r="AH93" s="1006"/>
      <c r="AI93" s="1002"/>
      <c r="AJ93" s="758"/>
      <c r="AK93" s="758"/>
      <c r="AL93" s="758"/>
      <c r="AM93" s="767"/>
      <c r="AN93" s="1007"/>
      <c r="AO93" s="1006"/>
      <c r="AP93" s="1002"/>
      <c r="AQ93" s="561"/>
      <c r="AR93" s="1205"/>
      <c r="AS93" s="588"/>
      <c r="AT93" s="588"/>
      <c r="AU93" s="588"/>
      <c r="AV93" s="588"/>
      <c r="AW93" s="588"/>
      <c r="AX93" s="588"/>
      <c r="AY93" s="588"/>
      <c r="AZ93" s="588"/>
      <c r="BA93" s="588"/>
      <c r="BB93" s="588"/>
      <c r="BC93" s="588"/>
      <c r="BD93" s="588"/>
    </row>
    <row r="94" spans="1:57" s="523" customFormat="1" ht="15" customHeight="1">
      <c r="A94" s="1206"/>
      <c r="B94" s="1206"/>
      <c r="C94" s="1206"/>
      <c r="D94" s="1206"/>
      <c r="E94" s="1206"/>
      <c r="F94" s="922"/>
      <c r="G94" s="922"/>
      <c r="H94" s="920"/>
      <c r="I94" s="1206"/>
      <c r="J94" s="922"/>
      <c r="K94" s="926"/>
      <c r="L94" s="539"/>
      <c r="M94" s="552" t="s">
        <v>11</v>
      </c>
      <c r="N94" s="557"/>
      <c r="O94" s="557"/>
      <c r="P94" s="557"/>
      <c r="Q94" s="557"/>
      <c r="R94" s="557"/>
      <c r="S94" s="557"/>
      <c r="T94" s="557"/>
      <c r="U94" s="557"/>
      <c r="V94" s="557"/>
      <c r="W94" s="557"/>
      <c r="X94" s="557"/>
      <c r="Y94" s="557"/>
      <c r="Z94" s="557"/>
      <c r="AA94" s="557"/>
      <c r="AB94" s="557"/>
      <c r="AC94" s="557"/>
      <c r="AD94" s="557"/>
      <c r="AE94" s="557"/>
      <c r="AF94" s="557"/>
      <c r="AG94" s="557"/>
      <c r="AH94" s="557"/>
      <c r="AI94" s="557"/>
      <c r="AJ94" s="557"/>
      <c r="AK94" s="557"/>
      <c r="AL94" s="557"/>
      <c r="AM94" s="557"/>
      <c r="AN94" s="557"/>
      <c r="AO94" s="557"/>
      <c r="AP94" s="557"/>
      <c r="AQ94" s="557"/>
      <c r="AR94" s="561"/>
      <c r="AS94" s="588"/>
      <c r="AT94" s="588"/>
      <c r="AU94" s="588"/>
      <c r="AV94" s="588"/>
      <c r="AW94" s="588"/>
      <c r="AX94" s="588"/>
      <c r="AY94" s="588"/>
      <c r="AZ94" s="588"/>
      <c r="BA94" s="588"/>
      <c r="BB94" s="588"/>
      <c r="BC94" s="588"/>
      <c r="BD94" s="588"/>
      <c r="BE94" s="588"/>
    </row>
    <row r="95" spans="1:57" s="523" customFormat="1" ht="15" hidden="1" customHeight="1">
      <c r="A95" s="1206"/>
      <c r="B95" s="1206"/>
      <c r="C95" s="1206"/>
      <c r="D95" s="1206"/>
      <c r="E95" s="922"/>
      <c r="F95" s="922"/>
      <c r="G95" s="922"/>
      <c r="H95" s="920"/>
      <c r="I95" s="1206"/>
      <c r="J95" s="922"/>
      <c r="K95" s="926"/>
      <c r="L95" s="539"/>
      <c r="M95" s="552"/>
      <c r="N95" s="557"/>
      <c r="O95" s="557"/>
      <c r="P95" s="557"/>
      <c r="Q95" s="557"/>
      <c r="R95" s="557"/>
      <c r="S95" s="557"/>
      <c r="T95" s="557"/>
      <c r="U95" s="557"/>
      <c r="V95" s="557"/>
      <c r="W95" s="557"/>
      <c r="X95" s="557"/>
      <c r="Y95" s="557"/>
      <c r="Z95" s="557"/>
      <c r="AA95" s="557"/>
      <c r="AB95" s="557"/>
      <c r="AC95" s="557"/>
      <c r="AD95" s="557"/>
      <c r="AE95" s="557"/>
      <c r="AF95" s="557"/>
      <c r="AG95" s="557"/>
      <c r="AH95" s="557"/>
      <c r="AI95" s="557"/>
      <c r="AJ95" s="557"/>
      <c r="AK95" s="557"/>
      <c r="AL95" s="557"/>
      <c r="AM95" s="557"/>
      <c r="AN95" s="557"/>
      <c r="AO95" s="557"/>
      <c r="AP95" s="557"/>
      <c r="AQ95" s="557"/>
      <c r="AR95" s="561"/>
      <c r="AS95" s="588"/>
      <c r="AT95" s="588"/>
      <c r="AU95" s="588"/>
      <c r="AV95" s="588"/>
      <c r="AW95" s="588"/>
      <c r="AX95" s="588"/>
      <c r="AY95" s="588"/>
      <c r="AZ95" s="588"/>
      <c r="BA95" s="588"/>
      <c r="BB95" s="588"/>
      <c r="BC95" s="588"/>
      <c r="BD95" s="588"/>
      <c r="BE95" s="588"/>
    </row>
    <row r="96" spans="1:57" s="523" customFormat="1" ht="15" customHeight="1">
      <c r="A96" s="1206"/>
      <c r="B96" s="1206"/>
      <c r="C96" s="1206"/>
      <c r="D96" s="925"/>
      <c r="E96" s="925"/>
      <c r="F96" s="922"/>
      <c r="G96" s="920"/>
      <c r="H96" s="920"/>
      <c r="I96" s="918"/>
      <c r="J96" s="915"/>
      <c r="K96" s="927">
        <v>1</v>
      </c>
      <c r="L96" s="539"/>
      <c r="M96" s="551" t="s">
        <v>17</v>
      </c>
      <c r="N96" s="550"/>
      <c r="O96" s="546"/>
      <c r="P96" s="546"/>
      <c r="Q96" s="546"/>
      <c r="R96" s="574"/>
      <c r="S96" s="565"/>
      <c r="T96" s="564"/>
      <c r="U96" s="550"/>
      <c r="V96" s="758"/>
      <c r="W96" s="758"/>
      <c r="X96" s="758"/>
      <c r="Y96" s="767"/>
      <c r="Z96" s="1007"/>
      <c r="AA96" s="1006"/>
      <c r="AB96" s="1000"/>
      <c r="AC96" s="758"/>
      <c r="AD96" s="758"/>
      <c r="AE96" s="758"/>
      <c r="AF96" s="767"/>
      <c r="AG96" s="1007"/>
      <c r="AH96" s="1006"/>
      <c r="AI96" s="1000"/>
      <c r="AJ96" s="758"/>
      <c r="AK96" s="758"/>
      <c r="AL96" s="758"/>
      <c r="AM96" s="767"/>
      <c r="AN96" s="1007"/>
      <c r="AO96" s="1006"/>
      <c r="AP96" s="1000"/>
      <c r="AQ96" s="565"/>
      <c r="AR96" s="561"/>
      <c r="AS96" s="588"/>
      <c r="AT96" s="588"/>
      <c r="AU96" s="588"/>
      <c r="AV96" s="588"/>
      <c r="AW96" s="588"/>
      <c r="AX96" s="588"/>
      <c r="AY96" s="588"/>
      <c r="AZ96" s="588"/>
      <c r="BA96" s="588"/>
      <c r="BB96" s="588"/>
      <c r="BC96" s="588"/>
      <c r="BD96" s="588"/>
    </row>
    <row r="97" spans="1:56" s="523" customFormat="1" ht="15" customHeight="1">
      <c r="A97" s="1206"/>
      <c r="B97" s="1206"/>
      <c r="C97" s="925"/>
      <c r="D97" s="925"/>
      <c r="E97" s="925"/>
      <c r="F97" s="925"/>
      <c r="G97" s="920"/>
      <c r="H97" s="920"/>
      <c r="I97" s="928"/>
      <c r="J97" s="915"/>
      <c r="K97" s="927">
        <v>1</v>
      </c>
      <c r="L97" s="539"/>
      <c r="M97" s="550" t="s">
        <v>18</v>
      </c>
      <c r="N97" s="550"/>
      <c r="O97" s="546"/>
      <c r="P97" s="546"/>
      <c r="Q97" s="546"/>
      <c r="R97" s="574"/>
      <c r="S97" s="565"/>
      <c r="T97" s="564"/>
      <c r="U97" s="550"/>
      <c r="V97" s="758"/>
      <c r="W97" s="758"/>
      <c r="X97" s="758"/>
      <c r="Y97" s="767"/>
      <c r="Z97" s="1007"/>
      <c r="AA97" s="1006"/>
      <c r="AB97" s="1000"/>
      <c r="AC97" s="758"/>
      <c r="AD97" s="758"/>
      <c r="AE97" s="758"/>
      <c r="AF97" s="767"/>
      <c r="AG97" s="1007"/>
      <c r="AH97" s="1006"/>
      <c r="AI97" s="1000"/>
      <c r="AJ97" s="758"/>
      <c r="AK97" s="758"/>
      <c r="AL97" s="758"/>
      <c r="AM97" s="767"/>
      <c r="AN97" s="1007"/>
      <c r="AO97" s="1006"/>
      <c r="AP97" s="1000"/>
      <c r="AQ97" s="565"/>
      <c r="AR97" s="561"/>
      <c r="AS97" s="588"/>
      <c r="AT97" s="588"/>
      <c r="AU97" s="588"/>
      <c r="AV97" s="588"/>
      <c r="AW97" s="588"/>
      <c r="AX97" s="588"/>
      <c r="AY97" s="588"/>
      <c r="AZ97" s="588"/>
      <c r="BA97" s="588"/>
      <c r="BB97" s="588"/>
      <c r="BC97" s="588"/>
      <c r="BD97" s="588"/>
    </row>
    <row r="98" spans="1:56" s="523" customFormat="1" ht="15" customHeight="1">
      <c r="A98" s="1206"/>
      <c r="B98" s="925"/>
      <c r="C98" s="925"/>
      <c r="D98" s="925"/>
      <c r="E98" s="925"/>
      <c r="F98" s="925"/>
      <c r="G98" s="920"/>
      <c r="H98" s="920"/>
      <c r="I98" s="918"/>
      <c r="J98" s="915"/>
      <c r="K98" s="927">
        <v>1</v>
      </c>
      <c r="L98" s="539"/>
      <c r="M98" s="559" t="s">
        <v>19</v>
      </c>
      <c r="N98" s="550"/>
      <c r="O98" s="546"/>
      <c r="P98" s="546"/>
      <c r="Q98" s="546"/>
      <c r="R98" s="574"/>
      <c r="S98" s="565"/>
      <c r="T98" s="564"/>
      <c r="U98" s="550"/>
      <c r="V98" s="758"/>
      <c r="W98" s="758"/>
      <c r="X98" s="758"/>
      <c r="Y98" s="767"/>
      <c r="Z98" s="1007"/>
      <c r="AA98" s="1006"/>
      <c r="AB98" s="1000"/>
      <c r="AC98" s="758"/>
      <c r="AD98" s="758"/>
      <c r="AE98" s="758"/>
      <c r="AF98" s="767"/>
      <c r="AG98" s="1007"/>
      <c r="AH98" s="1006"/>
      <c r="AI98" s="1000"/>
      <c r="AJ98" s="758"/>
      <c r="AK98" s="758"/>
      <c r="AL98" s="758"/>
      <c r="AM98" s="767"/>
      <c r="AN98" s="1007"/>
      <c r="AO98" s="1006"/>
      <c r="AP98" s="1000"/>
      <c r="AQ98" s="565"/>
      <c r="AR98" s="561"/>
      <c r="AS98" s="588"/>
      <c r="AT98" s="588"/>
      <c r="AU98" s="588"/>
      <c r="AV98" s="588"/>
      <c r="AW98" s="588"/>
      <c r="AX98" s="588"/>
      <c r="AY98" s="588"/>
      <c r="AZ98" s="588"/>
      <c r="BA98" s="588"/>
      <c r="BB98" s="588"/>
      <c r="BC98" s="588"/>
      <c r="BD98" s="588"/>
    </row>
    <row r="99" spans="1:56"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6"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6" s="35" customFormat="1" ht="17.100000000000001" customHeight="1">
      <c r="G101" s="35" t="s">
        <v>13</v>
      </c>
      <c r="I101" s="35" t="s">
        <v>68</v>
      </c>
      <c r="V101" s="158"/>
    </row>
    <row r="102" spans="1:56" ht="17.100000000000001" customHeight="1">
      <c r="X102" s="470"/>
      <c r="Y102" s="43"/>
      <c r="Z102" s="43"/>
    </row>
    <row r="103" spans="1:56" s="524" customFormat="1" ht="22.5">
      <c r="A103" s="1206">
        <v>1</v>
      </c>
      <c r="B103" s="1080"/>
      <c r="C103" s="1080"/>
      <c r="D103" s="1080"/>
      <c r="E103" s="1081"/>
      <c r="F103" s="1082"/>
      <c r="G103" s="1080"/>
      <c r="H103" s="1080"/>
      <c r="I103" s="1061"/>
      <c r="J103" s="1066"/>
      <c r="K103" s="1066"/>
      <c r="L103" s="594">
        <f>mergeValue(A103)</f>
        <v>1</v>
      </c>
      <c r="M103" s="642" t="s">
        <v>20</v>
      </c>
      <c r="N103" s="581"/>
      <c r="O103" s="1285"/>
      <c r="P103" s="1286"/>
      <c r="Q103" s="1286"/>
      <c r="R103" s="1286"/>
      <c r="S103" s="1286"/>
      <c r="T103" s="1286"/>
      <c r="U103" s="1286"/>
      <c r="V103" s="1286"/>
      <c r="W103" s="1286"/>
      <c r="X103" s="1286"/>
      <c r="Y103" s="1286"/>
      <c r="Z103" s="1286"/>
      <c r="AA103" s="1287"/>
      <c r="AB103" s="631" t="s">
        <v>476</v>
      </c>
      <c r="AC103" s="586"/>
      <c r="AD103" s="586"/>
      <c r="AE103" s="586"/>
      <c r="AF103" s="586"/>
      <c r="AG103" s="586"/>
      <c r="AH103" s="586"/>
      <c r="AI103" s="586"/>
      <c r="AJ103" s="586"/>
      <c r="AK103" s="586"/>
      <c r="AL103" s="586"/>
      <c r="AM103" s="586"/>
      <c r="AN103" s="586"/>
    </row>
    <row r="104" spans="1:56" s="524" customFormat="1" ht="22.5">
      <c r="A104" s="1206"/>
      <c r="B104" s="1206">
        <v>1</v>
      </c>
      <c r="C104" s="1080"/>
      <c r="D104" s="1080"/>
      <c r="E104" s="1082"/>
      <c r="F104" s="1082"/>
      <c r="G104" s="1080"/>
      <c r="H104" s="1080"/>
      <c r="I104" s="1068"/>
      <c r="J104" s="1063"/>
      <c r="K104" s="1062"/>
      <c r="L104" s="594" t="str">
        <f>mergeValue(A104) &amp;"."&amp; mergeValue(B104)</f>
        <v>1.1</v>
      </c>
      <c r="M104" s="547" t="s">
        <v>16</v>
      </c>
      <c r="N104" s="581"/>
      <c r="O104" s="1285"/>
      <c r="P104" s="1286"/>
      <c r="Q104" s="1286"/>
      <c r="R104" s="1286"/>
      <c r="S104" s="1286"/>
      <c r="T104" s="1286"/>
      <c r="U104" s="1286"/>
      <c r="V104" s="1286"/>
      <c r="W104" s="1286"/>
      <c r="X104" s="1286"/>
      <c r="Y104" s="1286"/>
      <c r="Z104" s="1286"/>
      <c r="AA104" s="1287"/>
      <c r="AB104" s="631" t="s">
        <v>477</v>
      </c>
      <c r="AC104" s="586"/>
      <c r="AD104" s="586"/>
      <c r="AE104" s="586"/>
      <c r="AF104" s="586"/>
      <c r="AG104" s="586"/>
      <c r="AH104" s="586"/>
      <c r="AI104" s="586"/>
      <c r="AJ104" s="586"/>
      <c r="AK104" s="586"/>
      <c r="AL104" s="586"/>
      <c r="AM104" s="586"/>
      <c r="AN104" s="586"/>
    </row>
    <row r="105" spans="1:56" s="524" customFormat="1" ht="22.5">
      <c r="A105" s="1206"/>
      <c r="B105" s="1206"/>
      <c r="C105" s="1206">
        <v>1</v>
      </c>
      <c r="D105" s="1080"/>
      <c r="E105" s="1082"/>
      <c r="F105" s="1082"/>
      <c r="G105" s="1080"/>
      <c r="H105" s="1080"/>
      <c r="I105" s="1068"/>
      <c r="J105" s="1063"/>
      <c r="K105" s="1062"/>
      <c r="L105" s="594" t="str">
        <f>mergeValue(A105) &amp;"."&amp; mergeValue(B105)&amp;"."&amp; mergeValue(C105)</f>
        <v>1.1.1</v>
      </c>
      <c r="M105" s="548" t="s">
        <v>7</v>
      </c>
      <c r="N105" s="581"/>
      <c r="O105" s="1285"/>
      <c r="P105" s="1286"/>
      <c r="Q105" s="1286"/>
      <c r="R105" s="1286"/>
      <c r="S105" s="1286"/>
      <c r="T105" s="1286"/>
      <c r="U105" s="1286"/>
      <c r="V105" s="1286"/>
      <c r="W105" s="1286"/>
      <c r="X105" s="1286"/>
      <c r="Y105" s="1286"/>
      <c r="Z105" s="1286"/>
      <c r="AA105" s="1287"/>
      <c r="AB105" s="631" t="s">
        <v>634</v>
      </c>
      <c r="AC105" s="586"/>
      <c r="AD105" s="586"/>
      <c r="AE105" s="586"/>
      <c r="AF105" s="586"/>
      <c r="AG105" s="586"/>
      <c r="AH105" s="586"/>
      <c r="AI105" s="586"/>
      <c r="AJ105" s="586"/>
      <c r="AK105" s="586"/>
      <c r="AL105" s="586"/>
      <c r="AM105" s="586"/>
      <c r="AN105" s="586"/>
    </row>
    <row r="106" spans="1:56" s="524" customFormat="1" ht="22.5">
      <c r="A106" s="1206"/>
      <c r="B106" s="1206"/>
      <c r="C106" s="1206"/>
      <c r="D106" s="1206">
        <v>1</v>
      </c>
      <c r="E106" s="1082"/>
      <c r="F106" s="1082"/>
      <c r="G106" s="1080"/>
      <c r="H106" s="1080"/>
      <c r="I106" s="1068"/>
      <c r="J106" s="1063"/>
      <c r="K106" s="1062"/>
      <c r="L106" s="594" t="str">
        <f>mergeValue(A106) &amp;"."&amp; mergeValue(B106)&amp;"."&amp; mergeValue(C106)&amp;"."&amp; mergeValue(D106)</f>
        <v>1.1.1.1</v>
      </c>
      <c r="M106" s="549" t="s">
        <v>22</v>
      </c>
      <c r="N106" s="581"/>
      <c r="O106" s="1285"/>
      <c r="P106" s="1286"/>
      <c r="Q106" s="1286"/>
      <c r="R106" s="1286"/>
      <c r="S106" s="1286"/>
      <c r="T106" s="1286"/>
      <c r="U106" s="1286"/>
      <c r="V106" s="1286"/>
      <c r="W106" s="1286"/>
      <c r="X106" s="1286"/>
      <c r="Y106" s="1286"/>
      <c r="Z106" s="1286"/>
      <c r="AA106" s="1287"/>
      <c r="AB106" s="631" t="s">
        <v>635</v>
      </c>
      <c r="AC106" s="586"/>
      <c r="AD106" s="586"/>
      <c r="AE106" s="586"/>
      <c r="AF106" s="586"/>
      <c r="AG106" s="586"/>
      <c r="AH106" s="586"/>
      <c r="AI106" s="586"/>
      <c r="AJ106" s="586"/>
      <c r="AK106" s="586"/>
      <c r="AL106" s="586"/>
      <c r="AM106" s="586"/>
      <c r="AN106" s="586"/>
    </row>
    <row r="107" spans="1:56" s="524" customFormat="1" ht="0.2" customHeight="1">
      <c r="A107" s="1206"/>
      <c r="B107" s="1206"/>
      <c r="C107" s="1206"/>
      <c r="D107" s="1206"/>
      <c r="E107" s="1206">
        <v>1</v>
      </c>
      <c r="F107" s="1082"/>
      <c r="G107" s="1080"/>
      <c r="H107" s="1080"/>
      <c r="I107" s="1067"/>
      <c r="J107" s="1063"/>
      <c r="K107" s="1062"/>
      <c r="L107" s="594"/>
      <c r="M107" s="555"/>
      <c r="N107" s="582"/>
      <c r="O107" s="1288"/>
      <c r="P107" s="1289"/>
      <c r="Q107" s="1289"/>
      <c r="R107" s="1289"/>
      <c r="S107" s="1289"/>
      <c r="T107" s="1289"/>
      <c r="U107" s="1289"/>
      <c r="V107" s="1289"/>
      <c r="W107" s="1289"/>
      <c r="X107" s="1289"/>
      <c r="Y107" s="1289"/>
      <c r="Z107" s="1289"/>
      <c r="AA107" s="1290"/>
      <c r="AB107" s="631"/>
      <c r="AC107" s="586"/>
      <c r="AD107" s="586"/>
      <c r="AE107" s="586"/>
      <c r="AF107" s="586"/>
      <c r="AG107" s="586"/>
      <c r="AH107" s="586"/>
      <c r="AI107" s="586"/>
      <c r="AJ107" s="586"/>
      <c r="AK107" s="586"/>
      <c r="AL107" s="586"/>
      <c r="AM107" s="586"/>
      <c r="AN107" s="586"/>
    </row>
    <row r="108" spans="1:56" s="524" customFormat="1" ht="90">
      <c r="A108" s="1206"/>
      <c r="B108" s="1206"/>
      <c r="C108" s="1206"/>
      <c r="D108" s="1206"/>
      <c r="E108" s="1206"/>
      <c r="F108" s="1206">
        <v>1</v>
      </c>
      <c r="G108" s="1080"/>
      <c r="H108" s="1080"/>
      <c r="I108" s="1258"/>
      <c r="J108" s="1063"/>
      <c r="K108" s="1062"/>
      <c r="L108" s="594" t="str">
        <f>mergeValue(A108) &amp;"."&amp; mergeValue(B108)&amp;"."&amp; mergeValue(C108)&amp;"."&amp; mergeValue(D108)&amp;"."&amp; mergeValue(F108)</f>
        <v>1.1.1.1.1</v>
      </c>
      <c r="M108" s="556" t="s">
        <v>10</v>
      </c>
      <c r="N108" s="582"/>
      <c r="O108" s="1209"/>
      <c r="P108" s="1210"/>
      <c r="Q108" s="1210"/>
      <c r="R108" s="1210"/>
      <c r="S108" s="1210"/>
      <c r="T108" s="1210"/>
      <c r="U108" s="1210"/>
      <c r="V108" s="1210"/>
      <c r="W108" s="1210"/>
      <c r="X108" s="1210"/>
      <c r="Y108" s="1210"/>
      <c r="Z108" s="1210"/>
      <c r="AA108" s="1211"/>
      <c r="AB108" s="631" t="s">
        <v>636</v>
      </c>
      <c r="AC108" s="586"/>
      <c r="AD108" s="590" t="str">
        <f>strCheckUnique(AE108:AE113)</f>
        <v/>
      </c>
      <c r="AE108" s="586"/>
      <c r="AF108" s="590"/>
      <c r="AG108" s="586"/>
      <c r="AH108" s="586"/>
      <c r="AI108" s="586"/>
      <c r="AJ108" s="586"/>
      <c r="AK108" s="586"/>
      <c r="AL108" s="586"/>
      <c r="AM108" s="586"/>
      <c r="AN108" s="586"/>
    </row>
    <row r="109" spans="1:56" s="524" customFormat="1" ht="135">
      <c r="A109" s="1206"/>
      <c r="B109" s="1206"/>
      <c r="C109" s="1206"/>
      <c r="D109" s="1206"/>
      <c r="E109" s="1206"/>
      <c r="F109" s="1206"/>
      <c r="G109" s="1206">
        <v>1</v>
      </c>
      <c r="H109" s="1080"/>
      <c r="I109" s="1258"/>
      <c r="J109" s="1259"/>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8"/>
      <c r="X109" s="1213" t="s">
        <v>84</v>
      </c>
      <c r="Y109" s="1248"/>
      <c r="Z109" s="1213"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56" s="524" customFormat="1" ht="102.75" customHeight="1">
      <c r="A110" s="1206"/>
      <c r="B110" s="1206"/>
      <c r="C110" s="1206"/>
      <c r="D110" s="1206"/>
      <c r="E110" s="1206"/>
      <c r="F110" s="1206"/>
      <c r="G110" s="1206"/>
      <c r="H110" s="1080">
        <v>1</v>
      </c>
      <c r="I110" s="1258"/>
      <c r="J110" s="1259"/>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8"/>
      <c r="X110" s="1213"/>
      <c r="Y110" s="1248"/>
      <c r="Z110" s="1213"/>
      <c r="AA110" s="671"/>
      <c r="AB110" s="1205" t="s">
        <v>670</v>
      </c>
      <c r="AC110" s="586" t="str">
        <f>strCheckDate(O110:AA110)</f>
        <v/>
      </c>
      <c r="AD110" s="586"/>
      <c r="AE110" s="586"/>
      <c r="AF110" s="590"/>
      <c r="AG110" s="586"/>
      <c r="AH110" s="586"/>
      <c r="AI110" s="586"/>
      <c r="AJ110" s="586"/>
      <c r="AK110" s="586"/>
      <c r="AL110" s="586"/>
      <c r="AM110" s="586"/>
      <c r="AN110" s="586"/>
    </row>
    <row r="111" spans="1:56" s="524" customFormat="1" ht="0.2" customHeight="1">
      <c r="A111" s="1206"/>
      <c r="B111" s="1206"/>
      <c r="C111" s="1206"/>
      <c r="D111" s="1206"/>
      <c r="E111" s="1206"/>
      <c r="F111" s="1206"/>
      <c r="G111" s="1206"/>
      <c r="H111" s="1080"/>
      <c r="I111" s="1258"/>
      <c r="J111" s="1259"/>
      <c r="K111" s="1069"/>
      <c r="L111" s="601"/>
      <c r="M111" s="647"/>
      <c r="N111" s="647"/>
      <c r="O111" s="563"/>
      <c r="P111" s="494"/>
      <c r="Q111" s="494"/>
      <c r="R111" s="494"/>
      <c r="S111" s="494"/>
      <c r="T111" s="494"/>
      <c r="U111" s="560"/>
      <c r="V111" s="585"/>
      <c r="W111" s="1212"/>
      <c r="X111" s="1213"/>
      <c r="Y111" s="1212"/>
      <c r="Z111" s="1213"/>
      <c r="AA111" s="538"/>
      <c r="AB111" s="1205"/>
      <c r="AC111" s="586"/>
      <c r="AD111" s="586"/>
      <c r="AE111" s="586"/>
      <c r="AF111" s="590">
        <f ca="1">OFFSET(AF111,-1,0)</f>
        <v>0</v>
      </c>
      <c r="AG111" s="586"/>
      <c r="AH111" s="586"/>
      <c r="AI111" s="586"/>
      <c r="AJ111" s="586"/>
      <c r="AK111" s="586"/>
      <c r="AL111" s="586"/>
      <c r="AM111" s="586"/>
      <c r="AN111" s="586"/>
    </row>
    <row r="112" spans="1:56" s="523" customFormat="1" ht="15" customHeight="1">
      <c r="A112" s="1206"/>
      <c r="B112" s="1206"/>
      <c r="C112" s="1206"/>
      <c r="D112" s="1206"/>
      <c r="E112" s="1206"/>
      <c r="F112" s="1206"/>
      <c r="G112" s="1206"/>
      <c r="H112" s="1080"/>
      <c r="I112" s="1258"/>
      <c r="J112" s="1259"/>
      <c r="K112" s="1071"/>
      <c r="L112" s="539"/>
      <c r="M112" s="558" t="s">
        <v>41</v>
      </c>
      <c r="N112" s="552"/>
      <c r="O112" s="546"/>
      <c r="P112" s="546"/>
      <c r="Q112" s="546"/>
      <c r="R112" s="546"/>
      <c r="S112" s="546"/>
      <c r="T112" s="546"/>
      <c r="U112" s="546"/>
      <c r="V112" s="546"/>
      <c r="W112" s="564"/>
      <c r="X112" s="565"/>
      <c r="Y112" s="564"/>
      <c r="Z112" s="552"/>
      <c r="AA112" s="561"/>
      <c r="AB112" s="1205"/>
      <c r="AC112" s="588"/>
      <c r="AD112" s="588"/>
      <c r="AE112" s="588"/>
      <c r="AF112" s="588"/>
      <c r="AG112" s="588"/>
      <c r="AH112" s="588"/>
      <c r="AI112" s="588"/>
      <c r="AJ112" s="588"/>
      <c r="AK112" s="588"/>
      <c r="AL112" s="588"/>
      <c r="AM112" s="588"/>
      <c r="AN112" s="588"/>
    </row>
    <row r="113" spans="1:40" s="523" customFormat="1" ht="15" customHeight="1">
      <c r="A113" s="1206"/>
      <c r="B113" s="1206"/>
      <c r="C113" s="1206"/>
      <c r="D113" s="1206"/>
      <c r="E113" s="1206"/>
      <c r="F113" s="1206"/>
      <c r="G113" s="1080"/>
      <c r="H113" s="1080"/>
      <c r="I113" s="1258"/>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6"/>
      <c r="B114" s="1206"/>
      <c r="C114" s="1206"/>
      <c r="D114" s="1206"/>
      <c r="E114" s="1206"/>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6"/>
      <c r="B115" s="1206"/>
      <c r="C115" s="1206"/>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6"/>
      <c r="B116" s="1206"/>
      <c r="C116" s="1206"/>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6"/>
      <c r="B117" s="1206"/>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6"/>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6">
        <v>1</v>
      </c>
      <c r="B125" s="941"/>
      <c r="C125" s="941"/>
      <c r="D125" s="941"/>
      <c r="E125" s="942"/>
      <c r="F125" s="943"/>
      <c r="G125" s="943"/>
      <c r="H125" s="943"/>
      <c r="I125" s="944"/>
      <c r="J125" s="939"/>
      <c r="K125" s="946"/>
      <c r="L125" s="594">
        <f>mergeValue(A125)</f>
        <v>1</v>
      </c>
      <c r="M125" s="642" t="s">
        <v>20</v>
      </c>
      <c r="N125" s="581"/>
      <c r="O125" s="1247"/>
      <c r="P125" s="1247"/>
      <c r="Q125" s="1247"/>
      <c r="R125" s="1247"/>
      <c r="S125" s="1247"/>
      <c r="T125" s="1247"/>
      <c r="U125" s="1247"/>
      <c r="V125" s="1247"/>
      <c r="W125" s="631" t="s">
        <v>659</v>
      </c>
      <c r="X125" s="586"/>
      <c r="Y125" s="586"/>
      <c r="Z125" s="586"/>
      <c r="AA125" s="586"/>
      <c r="AB125" s="586"/>
      <c r="AC125" s="586"/>
      <c r="AD125" s="586"/>
      <c r="AE125" s="586"/>
      <c r="AF125" s="586"/>
      <c r="AG125" s="586"/>
      <c r="AH125" s="586"/>
    </row>
    <row r="126" spans="1:40" s="524" customFormat="1" ht="22.5">
      <c r="A126" s="1206"/>
      <c r="B126" s="1206">
        <v>1</v>
      </c>
      <c r="C126" s="941"/>
      <c r="D126" s="941"/>
      <c r="E126" s="943"/>
      <c r="F126" s="943"/>
      <c r="G126" s="943"/>
      <c r="H126" s="943"/>
      <c r="I126" s="938"/>
      <c r="J126" s="937"/>
      <c r="K126" s="940"/>
      <c r="L126" s="594" t="str">
        <f>mergeValue(A126) &amp;"."&amp; mergeValue(B126)</f>
        <v>1.1</v>
      </c>
      <c r="M126" s="547" t="s">
        <v>16</v>
      </c>
      <c r="N126" s="581"/>
      <c r="O126" s="1247"/>
      <c r="P126" s="1247"/>
      <c r="Q126" s="1247"/>
      <c r="R126" s="1247"/>
      <c r="S126" s="1247"/>
      <c r="T126" s="1247"/>
      <c r="U126" s="1247"/>
      <c r="V126" s="1247"/>
      <c r="W126" s="631" t="s">
        <v>477</v>
      </c>
      <c r="X126" s="586"/>
      <c r="Y126" s="586"/>
      <c r="Z126" s="586"/>
      <c r="AA126" s="586"/>
      <c r="AB126" s="586"/>
      <c r="AC126" s="586"/>
      <c r="AD126" s="586"/>
      <c r="AE126" s="586"/>
      <c r="AF126" s="586"/>
      <c r="AG126" s="586"/>
      <c r="AH126" s="586"/>
    </row>
    <row r="127" spans="1:40" s="524" customFormat="1" ht="22.5">
      <c r="A127" s="1206"/>
      <c r="B127" s="1206"/>
      <c r="C127" s="1206">
        <v>1</v>
      </c>
      <c r="D127" s="941"/>
      <c r="E127" s="943"/>
      <c r="F127" s="943"/>
      <c r="G127" s="943"/>
      <c r="H127" s="943"/>
      <c r="I127" s="945"/>
      <c r="J127" s="937"/>
      <c r="K127" s="940"/>
      <c r="L127" s="594" t="str">
        <f>mergeValue(A127) &amp;"."&amp; mergeValue(B127)&amp;"."&amp; mergeValue(C127)</f>
        <v>1.1.1</v>
      </c>
      <c r="M127" s="548" t="s">
        <v>7</v>
      </c>
      <c r="N127" s="581"/>
      <c r="O127" s="1247"/>
      <c r="P127" s="1247"/>
      <c r="Q127" s="1247"/>
      <c r="R127" s="1247"/>
      <c r="S127" s="1247"/>
      <c r="T127" s="1247"/>
      <c r="U127" s="1247"/>
      <c r="V127" s="1247"/>
      <c r="W127" s="631" t="s">
        <v>634</v>
      </c>
      <c r="X127" s="586"/>
      <c r="Y127" s="586"/>
      <c r="Z127" s="586"/>
      <c r="AA127" s="586"/>
      <c r="AB127" s="586"/>
      <c r="AC127" s="586"/>
      <c r="AD127" s="586"/>
      <c r="AE127" s="586"/>
      <c r="AF127" s="586"/>
      <c r="AG127" s="586"/>
      <c r="AH127" s="586"/>
    </row>
    <row r="128" spans="1:40" s="524" customFormat="1" ht="22.5">
      <c r="A128" s="1206"/>
      <c r="B128" s="1206"/>
      <c r="C128" s="1206"/>
      <c r="D128" s="1206">
        <v>1</v>
      </c>
      <c r="E128" s="943"/>
      <c r="F128" s="943"/>
      <c r="G128" s="943"/>
      <c r="H128" s="943"/>
      <c r="I128" s="945"/>
      <c r="J128" s="937"/>
      <c r="K128" s="940"/>
      <c r="L128" s="594" t="str">
        <f>mergeValue(A128) &amp;"."&amp; mergeValue(B128)&amp;"."&amp; mergeValue(C128)&amp;"."&amp; mergeValue(D128)</f>
        <v>1.1.1.1</v>
      </c>
      <c r="M128" s="549" t="s">
        <v>22</v>
      </c>
      <c r="N128" s="581"/>
      <c r="O128" s="1247"/>
      <c r="P128" s="1247"/>
      <c r="Q128" s="1247"/>
      <c r="R128" s="1247"/>
      <c r="S128" s="1247"/>
      <c r="T128" s="1247"/>
      <c r="U128" s="1247"/>
      <c r="V128" s="1247"/>
      <c r="W128" s="631" t="s">
        <v>635</v>
      </c>
      <c r="X128" s="586"/>
      <c r="Y128" s="586"/>
      <c r="Z128" s="586"/>
      <c r="AA128" s="586"/>
      <c r="AB128" s="586"/>
      <c r="AC128" s="586"/>
      <c r="AD128" s="586"/>
      <c r="AE128" s="586"/>
      <c r="AF128" s="586"/>
      <c r="AG128" s="586"/>
      <c r="AH128" s="586"/>
    </row>
    <row r="129" spans="1:34" s="524" customFormat="1" ht="11.25" hidden="1" customHeight="1">
      <c r="A129" s="1206"/>
      <c r="B129" s="1206"/>
      <c r="C129" s="1206"/>
      <c r="D129" s="1206"/>
      <c r="E129" s="1206">
        <v>1</v>
      </c>
      <c r="F129" s="943"/>
      <c r="G129" s="943"/>
      <c r="H129" s="941">
        <v>1</v>
      </c>
      <c r="I129" s="1206">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6"/>
      <c r="B130" s="1206"/>
      <c r="C130" s="1206"/>
      <c r="D130" s="1206"/>
      <c r="E130" s="1206"/>
      <c r="F130" s="1206">
        <v>1</v>
      </c>
      <c r="G130" s="941"/>
      <c r="H130" s="941"/>
      <c r="I130" s="1206"/>
      <c r="J130" s="1206">
        <v>1</v>
      </c>
      <c r="K130" s="949"/>
      <c r="L130" s="594" t="str">
        <f>mergeValue(A130) &amp;"."&amp; mergeValue(B130)&amp;"."&amp; mergeValue(C130)&amp;"."&amp; mergeValue(D130)&amp;"."&amp;  mergeValue(F130)</f>
        <v>1.1.1.1.1</v>
      </c>
      <c r="M130" s="556" t="s">
        <v>10</v>
      </c>
      <c r="N130" s="582"/>
      <c r="O130" s="1208"/>
      <c r="P130" s="1208"/>
      <c r="Q130" s="1208"/>
      <c r="R130" s="1208"/>
      <c r="S130" s="1208"/>
      <c r="T130" s="1208"/>
      <c r="U130" s="1208"/>
      <c r="V130" s="1208"/>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06"/>
      <c r="B131" s="1206"/>
      <c r="C131" s="1206"/>
      <c r="D131" s="1206"/>
      <c r="E131" s="1206"/>
      <c r="F131" s="1206"/>
      <c r="G131" s="941">
        <v>1</v>
      </c>
      <c r="H131" s="941"/>
      <c r="I131" s="1206"/>
      <c r="J131" s="1206"/>
      <c r="K131" s="949">
        <v>1</v>
      </c>
      <c r="L131" s="594" t="str">
        <f>mergeValue(A131) &amp;"."&amp; mergeValue(B131)&amp;"."&amp; mergeValue(C131)&amp;"."&amp; mergeValue(D131)&amp;"."&amp; mergeValue(F131)&amp;"."&amp; mergeValue(G131)</f>
        <v>1.1.1.1.1.1</v>
      </c>
      <c r="M131" s="1070"/>
      <c r="N131" s="587"/>
      <c r="O131" s="563"/>
      <c r="P131" s="563"/>
      <c r="Q131" s="1095"/>
      <c r="R131" s="1248"/>
      <c r="S131" s="1213" t="s">
        <v>84</v>
      </c>
      <c r="T131" s="1248"/>
      <c r="U131" s="1213" t="s">
        <v>85</v>
      </c>
      <c r="V131" s="579"/>
      <c r="W131" s="1205"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6"/>
      <c r="B132" s="1206"/>
      <c r="C132" s="1206"/>
      <c r="D132" s="1206"/>
      <c r="E132" s="1206"/>
      <c r="F132" s="1206"/>
      <c r="G132" s="941"/>
      <c r="H132" s="941"/>
      <c r="I132" s="1206"/>
      <c r="J132" s="1206"/>
      <c r="K132" s="949"/>
      <c r="L132" s="601"/>
      <c r="M132" s="647"/>
      <c r="N132" s="587"/>
      <c r="O132" s="563"/>
      <c r="P132" s="563"/>
      <c r="Q132" s="585" t="str">
        <f>R131 &amp; "-" &amp; T131</f>
        <v>-</v>
      </c>
      <c r="R132" s="1212"/>
      <c r="S132" s="1213"/>
      <c r="T132" s="1212"/>
      <c r="U132" s="1213"/>
      <c r="V132" s="579"/>
      <c r="W132" s="1205"/>
      <c r="X132" s="586"/>
      <c r="Y132" s="586"/>
      <c r="Z132" s="586"/>
      <c r="AA132" s="586"/>
      <c r="AB132" s="586"/>
      <c r="AC132" s="586"/>
      <c r="AD132" s="586"/>
      <c r="AE132" s="586"/>
      <c r="AF132" s="586"/>
      <c r="AG132" s="586"/>
      <c r="AH132" s="586"/>
    </row>
    <row r="133" spans="1:34" s="523" customFormat="1" ht="15" customHeight="1">
      <c r="A133" s="1206"/>
      <c r="B133" s="1206"/>
      <c r="C133" s="1206"/>
      <c r="D133" s="1206"/>
      <c r="E133" s="1206"/>
      <c r="F133" s="1206"/>
      <c r="G133" s="943"/>
      <c r="H133" s="941"/>
      <c r="I133" s="1206"/>
      <c r="J133" s="1206"/>
      <c r="K133" s="948"/>
      <c r="L133" s="539"/>
      <c r="M133" s="557" t="s">
        <v>25</v>
      </c>
      <c r="N133" s="552"/>
      <c r="O133" s="546"/>
      <c r="P133" s="546"/>
      <c r="Q133" s="546"/>
      <c r="R133" s="574"/>
      <c r="S133" s="565"/>
      <c r="T133" s="564"/>
      <c r="U133" s="552"/>
      <c r="V133" s="561"/>
      <c r="W133" s="1205"/>
      <c r="X133" s="588"/>
      <c r="Y133" s="588"/>
      <c r="Z133" s="588"/>
      <c r="AA133" s="588"/>
      <c r="AB133" s="588"/>
      <c r="AC133" s="588"/>
      <c r="AD133" s="588"/>
      <c r="AE133" s="588"/>
      <c r="AF133" s="588"/>
      <c r="AG133" s="588"/>
      <c r="AH133" s="588"/>
    </row>
    <row r="134" spans="1:34" s="523" customFormat="1" ht="15" customHeight="1">
      <c r="A134" s="1206"/>
      <c r="B134" s="1206"/>
      <c r="C134" s="1206"/>
      <c r="D134" s="1206"/>
      <c r="E134" s="1206"/>
      <c r="F134" s="943"/>
      <c r="G134" s="943"/>
      <c r="H134" s="941"/>
      <c r="I134" s="1206"/>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6"/>
      <c r="B135" s="1206"/>
      <c r="C135" s="1206"/>
      <c r="D135" s="1206"/>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6"/>
      <c r="B136" s="1206"/>
      <c r="C136" s="1206"/>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6"/>
      <c r="B137" s="1206"/>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6"/>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6">
        <v>1</v>
      </c>
      <c r="B143" s="959"/>
      <c r="C143" s="959"/>
      <c r="D143" s="959"/>
      <c r="E143" s="960"/>
      <c r="F143" s="961"/>
      <c r="G143" s="961"/>
      <c r="H143" s="961"/>
      <c r="I143" s="962"/>
      <c r="J143" s="957"/>
      <c r="K143" s="964"/>
      <c r="L143" s="594">
        <f>mergeValue(A143)</f>
        <v>1</v>
      </c>
      <c r="M143" s="642" t="s">
        <v>20</v>
      </c>
      <c r="N143" s="581"/>
      <c r="O143" s="1247"/>
      <c r="P143" s="1247"/>
      <c r="Q143" s="1247"/>
      <c r="R143" s="1247"/>
      <c r="S143" s="1247"/>
      <c r="T143" s="1247"/>
      <c r="U143" s="1247"/>
      <c r="V143" s="1247"/>
      <c r="W143" s="631" t="s">
        <v>659</v>
      </c>
      <c r="X143" s="586"/>
      <c r="Y143" s="586"/>
      <c r="Z143" s="586"/>
      <c r="AA143" s="586"/>
      <c r="AB143" s="586"/>
      <c r="AC143" s="586"/>
      <c r="AD143" s="586"/>
      <c r="AE143" s="586"/>
      <c r="AF143" s="586"/>
      <c r="AG143" s="586"/>
      <c r="AH143" s="586"/>
    </row>
    <row r="144" spans="1:34" s="524" customFormat="1" ht="22.5">
      <c r="A144" s="1206"/>
      <c r="B144" s="1206">
        <v>1</v>
      </c>
      <c r="C144" s="959"/>
      <c r="D144" s="959"/>
      <c r="E144" s="961"/>
      <c r="F144" s="961"/>
      <c r="G144" s="961"/>
      <c r="H144" s="961"/>
      <c r="I144" s="956"/>
      <c r="J144" s="955"/>
      <c r="K144" s="958"/>
      <c r="L144" s="594" t="str">
        <f>mergeValue(A144) &amp;"."&amp; mergeValue(B144)</f>
        <v>1.1</v>
      </c>
      <c r="M144" s="547" t="s">
        <v>16</v>
      </c>
      <c r="N144" s="581"/>
      <c r="O144" s="1247"/>
      <c r="P144" s="1247"/>
      <c r="Q144" s="1247"/>
      <c r="R144" s="1247"/>
      <c r="S144" s="1247"/>
      <c r="T144" s="1247"/>
      <c r="U144" s="1247"/>
      <c r="V144" s="1247"/>
      <c r="W144" s="631" t="s">
        <v>477</v>
      </c>
      <c r="X144" s="586"/>
      <c r="Y144" s="586"/>
      <c r="Z144" s="586"/>
      <c r="AA144" s="586"/>
      <c r="AB144" s="586"/>
      <c r="AC144" s="586"/>
      <c r="AD144" s="586"/>
      <c r="AE144" s="586"/>
      <c r="AF144" s="586"/>
      <c r="AG144" s="586"/>
      <c r="AH144" s="586"/>
    </row>
    <row r="145" spans="1:35" s="524" customFormat="1" ht="22.5">
      <c r="A145" s="1206"/>
      <c r="B145" s="1206"/>
      <c r="C145" s="1206">
        <v>1</v>
      </c>
      <c r="D145" s="959"/>
      <c r="E145" s="961"/>
      <c r="F145" s="961"/>
      <c r="G145" s="961"/>
      <c r="H145" s="961"/>
      <c r="I145" s="963"/>
      <c r="J145" s="955"/>
      <c r="K145" s="958"/>
      <c r="L145" s="594" t="str">
        <f>mergeValue(A145) &amp;"."&amp; mergeValue(B145)&amp;"."&amp; mergeValue(C145)</f>
        <v>1.1.1</v>
      </c>
      <c r="M145" s="548" t="s">
        <v>7</v>
      </c>
      <c r="N145" s="581"/>
      <c r="O145" s="1247"/>
      <c r="P145" s="1247"/>
      <c r="Q145" s="1247"/>
      <c r="R145" s="1247"/>
      <c r="S145" s="1247"/>
      <c r="T145" s="1247"/>
      <c r="U145" s="1247"/>
      <c r="V145" s="1247"/>
      <c r="W145" s="631" t="s">
        <v>634</v>
      </c>
      <c r="X145" s="586"/>
      <c r="Y145" s="586"/>
      <c r="Z145" s="586"/>
      <c r="AA145" s="586"/>
      <c r="AB145" s="586"/>
      <c r="AC145" s="586"/>
      <c r="AD145" s="586"/>
      <c r="AE145" s="586"/>
      <c r="AF145" s="586"/>
      <c r="AG145" s="586"/>
      <c r="AH145" s="586"/>
    </row>
    <row r="146" spans="1:35" s="524" customFormat="1" ht="22.5">
      <c r="A146" s="1206"/>
      <c r="B146" s="1206"/>
      <c r="C146" s="1206"/>
      <c r="D146" s="1206">
        <v>1</v>
      </c>
      <c r="E146" s="961"/>
      <c r="F146" s="961"/>
      <c r="G146" s="961"/>
      <c r="H146" s="961"/>
      <c r="I146" s="963"/>
      <c r="J146" s="955"/>
      <c r="K146" s="958"/>
      <c r="L146" s="594" t="str">
        <f>mergeValue(A146) &amp;"."&amp; mergeValue(B146)&amp;"."&amp; mergeValue(C146)&amp;"."&amp; mergeValue(D146)</f>
        <v>1.1.1.1</v>
      </c>
      <c r="M146" s="549" t="s">
        <v>22</v>
      </c>
      <c r="N146" s="581"/>
      <c r="O146" s="1247"/>
      <c r="P146" s="1247"/>
      <c r="Q146" s="1247"/>
      <c r="R146" s="1247"/>
      <c r="S146" s="1247"/>
      <c r="T146" s="1247"/>
      <c r="U146" s="1247"/>
      <c r="V146" s="1247"/>
      <c r="W146" s="631" t="s">
        <v>635</v>
      </c>
      <c r="X146" s="586"/>
      <c r="Y146" s="586"/>
      <c r="Z146" s="586"/>
      <c r="AA146" s="586"/>
      <c r="AB146" s="586"/>
      <c r="AC146" s="586"/>
      <c r="AD146" s="586"/>
      <c r="AE146" s="586"/>
      <c r="AF146" s="586"/>
      <c r="AG146" s="586"/>
      <c r="AH146" s="586"/>
    </row>
    <row r="147" spans="1:35" s="524" customFormat="1" ht="11.25" hidden="1" customHeight="1">
      <c r="A147" s="1206"/>
      <c r="B147" s="1206"/>
      <c r="C147" s="1206"/>
      <c r="D147" s="1206"/>
      <c r="E147" s="1206">
        <v>1</v>
      </c>
      <c r="F147" s="961"/>
      <c r="G147" s="961"/>
      <c r="H147" s="959">
        <v>1</v>
      </c>
      <c r="I147" s="1206">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6"/>
      <c r="B148" s="1206"/>
      <c r="C148" s="1206"/>
      <c r="D148" s="1206"/>
      <c r="E148" s="1206"/>
      <c r="F148" s="1206">
        <v>1</v>
      </c>
      <c r="G148" s="959"/>
      <c r="H148" s="959"/>
      <c r="I148" s="1206"/>
      <c r="J148" s="1206">
        <v>1</v>
      </c>
      <c r="K148" s="967"/>
      <c r="L148" s="594" t="str">
        <f>mergeValue(A148) &amp;"."&amp; mergeValue(B148)&amp;"."&amp; mergeValue(C148)&amp;"."&amp; mergeValue(D148)&amp;"."&amp;  mergeValue(F148)</f>
        <v>1.1.1.1.1</v>
      </c>
      <c r="M148" s="556" t="s">
        <v>10</v>
      </c>
      <c r="N148" s="582"/>
      <c r="O148" s="1208"/>
      <c r="P148" s="1208"/>
      <c r="Q148" s="1208"/>
      <c r="R148" s="1208"/>
      <c r="S148" s="1208"/>
      <c r="T148" s="1208"/>
      <c r="U148" s="1208"/>
      <c r="V148" s="1208"/>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06"/>
      <c r="B149" s="1206"/>
      <c r="C149" s="1206"/>
      <c r="D149" s="1206"/>
      <c r="E149" s="1206"/>
      <c r="F149" s="1206"/>
      <c r="G149" s="959">
        <v>1</v>
      </c>
      <c r="H149" s="959"/>
      <c r="I149" s="1206"/>
      <c r="J149" s="1206"/>
      <c r="K149" s="967">
        <v>1</v>
      </c>
      <c r="L149" s="594" t="str">
        <f>mergeValue(A149) &amp;"."&amp; mergeValue(B149)&amp;"."&amp; mergeValue(C149)&amp;"."&amp; mergeValue(D149)&amp;"."&amp; mergeValue(F149)&amp;"."&amp; mergeValue(G149)</f>
        <v>1.1.1.1.1.1</v>
      </c>
      <c r="M149" s="1070"/>
      <c r="N149" s="587"/>
      <c r="O149" s="563"/>
      <c r="P149" s="563"/>
      <c r="Q149" s="1095"/>
      <c r="R149" s="1248"/>
      <c r="S149" s="1213" t="s">
        <v>84</v>
      </c>
      <c r="T149" s="1248"/>
      <c r="U149" s="1213" t="s">
        <v>85</v>
      </c>
      <c r="V149" s="579"/>
      <c r="W149" s="1205"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6"/>
      <c r="B150" s="1206"/>
      <c r="C150" s="1206"/>
      <c r="D150" s="1206"/>
      <c r="E150" s="1206"/>
      <c r="F150" s="1206"/>
      <c r="G150" s="959"/>
      <c r="H150" s="959"/>
      <c r="I150" s="1206"/>
      <c r="J150" s="1206"/>
      <c r="K150" s="967"/>
      <c r="L150" s="601"/>
      <c r="M150" s="647"/>
      <c r="N150" s="587"/>
      <c r="O150" s="563"/>
      <c r="P150" s="563"/>
      <c r="Q150" s="585" t="str">
        <f>R149 &amp; "-" &amp; T149</f>
        <v>-</v>
      </c>
      <c r="R150" s="1212"/>
      <c r="S150" s="1213"/>
      <c r="T150" s="1212"/>
      <c r="U150" s="1213"/>
      <c r="V150" s="579"/>
      <c r="W150" s="1205"/>
      <c r="X150" s="586"/>
      <c r="Y150" s="586"/>
      <c r="Z150" s="586"/>
      <c r="AA150" s="586"/>
      <c r="AB150" s="586"/>
      <c r="AC150" s="586"/>
      <c r="AD150" s="586"/>
      <c r="AE150" s="586"/>
      <c r="AF150" s="586"/>
      <c r="AG150" s="586"/>
      <c r="AH150" s="586"/>
    </row>
    <row r="151" spans="1:35" s="523" customFormat="1" ht="15" customHeight="1">
      <c r="A151" s="1206"/>
      <c r="B151" s="1206"/>
      <c r="C151" s="1206"/>
      <c r="D151" s="1206"/>
      <c r="E151" s="1206"/>
      <c r="F151" s="1206"/>
      <c r="G151" s="961"/>
      <c r="H151" s="959"/>
      <c r="I151" s="1206"/>
      <c r="J151" s="1206"/>
      <c r="K151" s="966"/>
      <c r="L151" s="539"/>
      <c r="M151" s="557" t="s">
        <v>25</v>
      </c>
      <c r="N151" s="552"/>
      <c r="O151" s="546"/>
      <c r="P151" s="546"/>
      <c r="Q151" s="546"/>
      <c r="R151" s="574"/>
      <c r="S151" s="565"/>
      <c r="T151" s="564"/>
      <c r="U151" s="552"/>
      <c r="V151" s="561"/>
      <c r="W151" s="1205"/>
      <c r="X151" s="588"/>
      <c r="Y151" s="588"/>
      <c r="Z151" s="588"/>
      <c r="AA151" s="588"/>
      <c r="AB151" s="588"/>
      <c r="AC151" s="588"/>
      <c r="AD151" s="588"/>
      <c r="AE151" s="588"/>
      <c r="AF151" s="588"/>
      <c r="AG151" s="588"/>
      <c r="AH151" s="588"/>
    </row>
    <row r="152" spans="1:35" s="523" customFormat="1" ht="15" customHeight="1">
      <c r="A152" s="1206"/>
      <c r="B152" s="1206"/>
      <c r="C152" s="1206"/>
      <c r="D152" s="1206"/>
      <c r="E152" s="1206"/>
      <c r="F152" s="961"/>
      <c r="G152" s="961"/>
      <c r="H152" s="959"/>
      <c r="I152" s="1206"/>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6"/>
      <c r="B153" s="1206"/>
      <c r="C153" s="1206"/>
      <c r="D153" s="1206"/>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6"/>
      <c r="B154" s="1206"/>
      <c r="C154" s="1206"/>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6"/>
      <c r="B155" s="1206"/>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6"/>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6">
        <v>1</v>
      </c>
      <c r="B161" s="902"/>
      <c r="C161" s="902"/>
      <c r="D161" s="902"/>
      <c r="E161" s="903"/>
      <c r="F161" s="904"/>
      <c r="G161" s="904"/>
      <c r="H161" s="904"/>
      <c r="I161" s="905"/>
      <c r="J161" s="900"/>
      <c r="K161" s="907"/>
      <c r="L161" s="594">
        <f>mergeValue(A161)</f>
        <v>1</v>
      </c>
      <c r="M161" s="642" t="s">
        <v>20</v>
      </c>
      <c r="N161" s="581"/>
      <c r="O161" s="1285"/>
      <c r="P161" s="1286"/>
      <c r="Q161" s="1286"/>
      <c r="R161" s="1286"/>
      <c r="S161" s="1286"/>
      <c r="T161" s="1286"/>
      <c r="U161" s="1286"/>
      <c r="V161" s="1287"/>
      <c r="W161" s="631" t="s">
        <v>476</v>
      </c>
      <c r="X161" s="586"/>
      <c r="Y161" s="586"/>
      <c r="Z161" s="586"/>
      <c r="AA161" s="586"/>
      <c r="AB161" s="586"/>
      <c r="AC161" s="586"/>
      <c r="AD161" s="586"/>
      <c r="AE161" s="586"/>
      <c r="AF161" s="586"/>
      <c r="AG161" s="586"/>
    </row>
    <row r="162" spans="1:33" s="524" customFormat="1" ht="22.5">
      <c r="A162" s="1206"/>
      <c r="B162" s="1206">
        <v>1</v>
      </c>
      <c r="C162" s="902"/>
      <c r="D162" s="902"/>
      <c r="E162" s="904"/>
      <c r="F162" s="904"/>
      <c r="G162" s="904"/>
      <c r="H162" s="904"/>
      <c r="I162" s="899"/>
      <c r="J162" s="898"/>
      <c r="K162" s="901"/>
      <c r="L162" s="594" t="str">
        <f>mergeValue(A162) &amp;"."&amp; mergeValue(B162)</f>
        <v>1.1</v>
      </c>
      <c r="M162" s="547" t="s">
        <v>16</v>
      </c>
      <c r="N162" s="581"/>
      <c r="O162" s="1285"/>
      <c r="P162" s="1286"/>
      <c r="Q162" s="1286"/>
      <c r="R162" s="1286"/>
      <c r="S162" s="1286"/>
      <c r="T162" s="1286"/>
      <c r="U162" s="1286"/>
      <c r="V162" s="1287"/>
      <c r="W162" s="631" t="s">
        <v>477</v>
      </c>
      <c r="X162" s="586"/>
      <c r="Y162" s="586"/>
      <c r="Z162" s="586"/>
      <c r="AA162" s="586"/>
      <c r="AB162" s="586"/>
      <c r="AC162" s="586"/>
      <c r="AD162" s="586"/>
      <c r="AE162" s="586"/>
      <c r="AF162" s="586"/>
      <c r="AG162" s="586"/>
    </row>
    <row r="163" spans="1:33" s="524" customFormat="1" ht="22.5">
      <c r="A163" s="1206"/>
      <c r="B163" s="1206"/>
      <c r="C163" s="1206">
        <v>1</v>
      </c>
      <c r="D163" s="902"/>
      <c r="E163" s="904"/>
      <c r="F163" s="904"/>
      <c r="G163" s="904"/>
      <c r="H163" s="904"/>
      <c r="I163" s="906"/>
      <c r="J163" s="898"/>
      <c r="K163" s="901"/>
      <c r="L163" s="594" t="str">
        <f>mergeValue(A163) &amp;"."&amp; mergeValue(B163)&amp;"."&amp; mergeValue(C163)</f>
        <v>1.1.1</v>
      </c>
      <c r="M163" s="548" t="s">
        <v>7</v>
      </c>
      <c r="N163" s="581"/>
      <c r="O163" s="1285"/>
      <c r="P163" s="1286"/>
      <c r="Q163" s="1286"/>
      <c r="R163" s="1286"/>
      <c r="S163" s="1286"/>
      <c r="T163" s="1286"/>
      <c r="U163" s="1286"/>
      <c r="V163" s="1287"/>
      <c r="W163" s="631" t="s">
        <v>634</v>
      </c>
      <c r="X163" s="586"/>
      <c r="Y163" s="586"/>
      <c r="Z163" s="586"/>
      <c r="AA163" s="586"/>
      <c r="AB163" s="586"/>
      <c r="AC163" s="586"/>
      <c r="AD163" s="586"/>
      <c r="AE163" s="586"/>
      <c r="AF163" s="586"/>
      <c r="AG163" s="586"/>
    </row>
    <row r="164" spans="1:33" s="524" customFormat="1" ht="22.5">
      <c r="A164" s="1206"/>
      <c r="B164" s="1206"/>
      <c r="C164" s="1206"/>
      <c r="D164" s="1206">
        <v>1</v>
      </c>
      <c r="E164" s="904"/>
      <c r="F164" s="904"/>
      <c r="G164" s="904"/>
      <c r="H164" s="904"/>
      <c r="I164" s="906"/>
      <c r="J164" s="898"/>
      <c r="K164" s="901"/>
      <c r="L164" s="594" t="str">
        <f>mergeValue(A164) &amp;"."&amp; mergeValue(B164)&amp;"."&amp; mergeValue(C164)&amp;"."&amp; mergeValue(D164)</f>
        <v>1.1.1.1</v>
      </c>
      <c r="M164" s="549" t="s">
        <v>22</v>
      </c>
      <c r="N164" s="581"/>
      <c r="O164" s="1285"/>
      <c r="P164" s="1286"/>
      <c r="Q164" s="1286"/>
      <c r="R164" s="1286"/>
      <c r="S164" s="1286"/>
      <c r="T164" s="1286"/>
      <c r="U164" s="1286"/>
      <c r="V164" s="1287"/>
      <c r="W164" s="631" t="s">
        <v>635</v>
      </c>
      <c r="X164" s="586"/>
      <c r="Y164" s="586"/>
      <c r="Z164" s="586"/>
      <c r="AA164" s="586"/>
      <c r="AB164" s="586"/>
      <c r="AC164" s="586"/>
      <c r="AD164" s="586"/>
      <c r="AE164" s="586"/>
      <c r="AF164" s="586"/>
      <c r="AG164" s="586"/>
    </row>
    <row r="165" spans="1:33" s="524" customFormat="1" ht="101.25">
      <c r="A165" s="1206"/>
      <c r="B165" s="1206"/>
      <c r="C165" s="1206"/>
      <c r="D165" s="1206"/>
      <c r="E165" s="1206">
        <v>1</v>
      </c>
      <c r="F165" s="904"/>
      <c r="G165" s="904"/>
      <c r="H165" s="902">
        <v>1</v>
      </c>
      <c r="I165" s="1206">
        <v>1</v>
      </c>
      <c r="J165" s="904"/>
      <c r="K165" s="909"/>
      <c r="L165" s="594" t="str">
        <f>mergeValue(A165) &amp;"."&amp; mergeValue(B165)&amp;"."&amp; mergeValue(C165)&amp;"."&amp; mergeValue(D165)&amp;"."&amp; mergeValue(E165)</f>
        <v>1.1.1.1.1</v>
      </c>
      <c r="M165" s="555" t="s">
        <v>9</v>
      </c>
      <c r="N165" s="582"/>
      <c r="O165" s="1209"/>
      <c r="P165" s="1210"/>
      <c r="Q165" s="1210"/>
      <c r="R165" s="1210"/>
      <c r="S165" s="1210"/>
      <c r="T165" s="1210"/>
      <c r="U165" s="1210"/>
      <c r="V165" s="1211"/>
      <c r="W165" s="631" t="s">
        <v>639</v>
      </c>
      <c r="X165" s="586"/>
      <c r="Y165" s="586"/>
      <c r="Z165" s="586"/>
      <c r="AA165" s="586"/>
      <c r="AB165" s="586"/>
      <c r="AC165" s="586"/>
      <c r="AD165" s="586"/>
      <c r="AE165" s="586"/>
      <c r="AF165" s="586"/>
      <c r="AG165" s="586"/>
    </row>
    <row r="166" spans="1:33" s="524" customFormat="1" ht="90">
      <c r="A166" s="1206"/>
      <c r="B166" s="1206"/>
      <c r="C166" s="1206"/>
      <c r="D166" s="1206"/>
      <c r="E166" s="1206"/>
      <c r="F166" s="1206">
        <v>1</v>
      </c>
      <c r="G166" s="902"/>
      <c r="H166" s="902"/>
      <c r="I166" s="1206"/>
      <c r="J166" s="1206">
        <v>1</v>
      </c>
      <c r="K166" s="910"/>
      <c r="L166" s="594" t="str">
        <f>mergeValue(A166) &amp;"."&amp; mergeValue(B166)&amp;"."&amp; mergeValue(C166)&amp;"."&amp; mergeValue(D166)&amp;"."&amp; mergeValue(E166)&amp;"."&amp; mergeValue(F166)</f>
        <v>1.1.1.1.1.1</v>
      </c>
      <c r="M166" s="556" t="s">
        <v>10</v>
      </c>
      <c r="N166" s="582"/>
      <c r="O166" s="1209"/>
      <c r="P166" s="1210"/>
      <c r="Q166" s="1210"/>
      <c r="R166" s="1210"/>
      <c r="S166" s="1210"/>
      <c r="T166" s="1210"/>
      <c r="U166" s="1210"/>
      <c r="V166" s="1211"/>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06"/>
      <c r="B167" s="1206"/>
      <c r="C167" s="1206"/>
      <c r="D167" s="1206"/>
      <c r="E167" s="1206"/>
      <c r="F167" s="1206"/>
      <c r="G167" s="902">
        <v>1</v>
      </c>
      <c r="H167" s="902"/>
      <c r="I167" s="1206"/>
      <c r="J167" s="1206"/>
      <c r="K167" s="910">
        <v>1</v>
      </c>
      <c r="L167" s="594" t="str">
        <f>mergeValue(A167) &amp;"."&amp; mergeValue(B167)&amp;"."&amp; mergeValue(C167)&amp;"."&amp; mergeValue(D167)&amp;"."&amp; mergeValue(E167)&amp;"."&amp; mergeValue(F167)&amp;"."&amp; mergeValue(G167)</f>
        <v>1.1.1.1.1.1.1</v>
      </c>
      <c r="M167" s="1070"/>
      <c r="N167" s="587"/>
      <c r="O167" s="1079"/>
      <c r="P167" s="563"/>
      <c r="Q167" s="563"/>
      <c r="R167" s="1248"/>
      <c r="S167" s="1213" t="s">
        <v>84</v>
      </c>
      <c r="T167" s="1248"/>
      <c r="U167" s="1213" t="s">
        <v>84</v>
      </c>
      <c r="V167" s="579"/>
      <c r="W167" s="1205"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06"/>
      <c r="B168" s="1206"/>
      <c r="C168" s="1206"/>
      <c r="D168" s="1206"/>
      <c r="E168" s="1206"/>
      <c r="F168" s="1206"/>
      <c r="G168" s="902"/>
      <c r="H168" s="902"/>
      <c r="I168" s="1206"/>
      <c r="J168" s="1206"/>
      <c r="K168" s="910"/>
      <c r="L168" s="601"/>
      <c r="M168" s="647"/>
      <c r="N168" s="587"/>
      <c r="O168" s="585"/>
      <c r="P168" s="563"/>
      <c r="Q168" s="585" t="str">
        <f>R167 &amp; "-" &amp; T167</f>
        <v>-</v>
      </c>
      <c r="R168" s="1212"/>
      <c r="S168" s="1213"/>
      <c r="T168" s="1212"/>
      <c r="U168" s="1213"/>
      <c r="V168" s="579"/>
      <c r="W168" s="1205"/>
      <c r="X168" s="586"/>
      <c r="Y168" s="586"/>
      <c r="Z168" s="586"/>
      <c r="AA168" s="586"/>
      <c r="AB168" s="586"/>
      <c r="AC168" s="586"/>
      <c r="AD168" s="586"/>
      <c r="AE168" s="586"/>
      <c r="AF168" s="586"/>
      <c r="AG168" s="586"/>
    </row>
    <row r="169" spans="1:33" s="523" customFormat="1" ht="15" customHeight="1">
      <c r="A169" s="1206"/>
      <c r="B169" s="1206"/>
      <c r="C169" s="1206"/>
      <c r="D169" s="1206"/>
      <c r="E169" s="1206"/>
      <c r="F169" s="1206"/>
      <c r="G169" s="904"/>
      <c r="H169" s="902"/>
      <c r="I169" s="1206"/>
      <c r="J169" s="1206"/>
      <c r="K169" s="909"/>
      <c r="L169" s="539"/>
      <c r="M169" s="558" t="s">
        <v>25</v>
      </c>
      <c r="N169" s="552"/>
      <c r="O169" s="546"/>
      <c r="P169" s="546"/>
      <c r="Q169" s="546"/>
      <c r="R169" s="574"/>
      <c r="S169" s="565"/>
      <c r="T169" s="564"/>
      <c r="U169" s="552"/>
      <c r="V169" s="561"/>
      <c r="W169" s="1205"/>
      <c r="X169" s="588"/>
      <c r="Y169" s="588"/>
      <c r="Z169" s="588"/>
      <c r="AA169" s="588"/>
      <c r="AB169" s="588"/>
      <c r="AC169" s="588"/>
      <c r="AD169" s="588"/>
      <c r="AE169" s="588"/>
      <c r="AF169" s="588"/>
      <c r="AG169" s="588"/>
    </row>
    <row r="170" spans="1:33" s="523" customFormat="1" ht="15" customHeight="1">
      <c r="A170" s="1206"/>
      <c r="B170" s="1206"/>
      <c r="C170" s="1206"/>
      <c r="D170" s="1206"/>
      <c r="E170" s="1206"/>
      <c r="F170" s="904"/>
      <c r="G170" s="904"/>
      <c r="H170" s="902"/>
      <c r="I170" s="1206"/>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6"/>
      <c r="B171" s="1206"/>
      <c r="C171" s="1206"/>
      <c r="D171" s="1206"/>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6"/>
      <c r="B172" s="1206"/>
      <c r="C172" s="1206"/>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6"/>
      <c r="B173" s="1206"/>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6"/>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6">
        <v>1</v>
      </c>
      <c r="B179" s="981"/>
      <c r="C179" s="981"/>
      <c r="D179" s="981"/>
      <c r="E179" s="981"/>
      <c r="F179" s="981"/>
      <c r="G179" s="982"/>
      <c r="H179" s="982"/>
      <c r="I179" s="984"/>
      <c r="J179" s="976"/>
      <c r="K179" s="976"/>
      <c r="L179" s="725">
        <f>mergeValue(A179)</f>
        <v>1</v>
      </c>
      <c r="M179" s="642" t="s">
        <v>20</v>
      </c>
      <c r="N179" s="717"/>
      <c r="O179" s="1285"/>
      <c r="P179" s="1286"/>
      <c r="Q179" s="1286"/>
      <c r="R179" s="1286"/>
      <c r="S179" s="1286"/>
      <c r="T179" s="1286"/>
      <c r="U179" s="1286"/>
      <c r="V179" s="1286"/>
      <c r="W179" s="1287"/>
      <c r="X179" s="718" t="s">
        <v>476</v>
      </c>
      <c r="Y179" s="720"/>
      <c r="Z179" s="720"/>
      <c r="AA179" s="720"/>
      <c r="AB179" s="720"/>
      <c r="AC179" s="720"/>
      <c r="AD179" s="720"/>
      <c r="AE179" s="720"/>
      <c r="AF179" s="720"/>
      <c r="AG179" s="720"/>
    </row>
    <row r="180" spans="1:47" s="686" customFormat="1" ht="22.5">
      <c r="A180" s="1206"/>
      <c r="B180" s="1206">
        <v>1</v>
      </c>
      <c r="C180" s="981"/>
      <c r="D180" s="981"/>
      <c r="E180" s="981"/>
      <c r="F180" s="981"/>
      <c r="G180" s="986"/>
      <c r="H180" s="983"/>
      <c r="I180" s="988"/>
      <c r="J180" s="973"/>
      <c r="K180" s="972"/>
      <c r="L180" s="725" t="str">
        <f>mergeValue(A180) &amp;"."&amp; mergeValue(B180)</f>
        <v>1.1</v>
      </c>
      <c r="M180" s="693" t="s">
        <v>16</v>
      </c>
      <c r="N180" s="717"/>
      <c r="O180" s="1285"/>
      <c r="P180" s="1286"/>
      <c r="Q180" s="1286"/>
      <c r="R180" s="1286"/>
      <c r="S180" s="1286"/>
      <c r="T180" s="1286"/>
      <c r="U180" s="1286"/>
      <c r="V180" s="1286"/>
      <c r="W180" s="1287"/>
      <c r="X180" s="718" t="s">
        <v>477</v>
      </c>
      <c r="Y180" s="720"/>
      <c r="Z180" s="720"/>
      <c r="AA180" s="720"/>
      <c r="AB180" s="720"/>
      <c r="AC180" s="720"/>
      <c r="AD180" s="720"/>
      <c r="AE180" s="720"/>
      <c r="AF180" s="720"/>
      <c r="AG180" s="720"/>
    </row>
    <row r="181" spans="1:47" s="686" customFormat="1" ht="22.5">
      <c r="A181" s="1206"/>
      <c r="B181" s="1206"/>
      <c r="C181" s="1206">
        <v>1</v>
      </c>
      <c r="D181" s="981"/>
      <c r="E181" s="981"/>
      <c r="F181" s="981"/>
      <c r="G181" s="986"/>
      <c r="H181" s="983"/>
      <c r="I181" s="989"/>
      <c r="J181" s="973"/>
      <c r="K181" s="972"/>
      <c r="L181" s="725" t="str">
        <f>mergeValue(A181) &amp;"."&amp; mergeValue(B181)&amp;"."&amp; mergeValue(C181)</f>
        <v>1.1.1</v>
      </c>
      <c r="M181" s="694" t="s">
        <v>7</v>
      </c>
      <c r="N181" s="717"/>
      <c r="O181" s="1285"/>
      <c r="P181" s="1286"/>
      <c r="Q181" s="1286"/>
      <c r="R181" s="1286"/>
      <c r="S181" s="1286"/>
      <c r="T181" s="1286"/>
      <c r="U181" s="1286"/>
      <c r="V181" s="1286"/>
      <c r="W181" s="1287"/>
      <c r="X181" s="718" t="s">
        <v>634</v>
      </c>
      <c r="Y181" s="720"/>
      <c r="Z181" s="720"/>
      <c r="AA181" s="720"/>
      <c r="AB181" s="720"/>
      <c r="AC181" s="720"/>
      <c r="AD181" s="720"/>
      <c r="AE181" s="720"/>
      <c r="AF181" s="720"/>
      <c r="AG181" s="720"/>
    </row>
    <row r="182" spans="1:47" s="686" customFormat="1" ht="22.5">
      <c r="A182" s="1206"/>
      <c r="B182" s="1206"/>
      <c r="C182" s="1206"/>
      <c r="D182" s="1206">
        <v>1</v>
      </c>
      <c r="E182" s="981"/>
      <c r="F182" s="981"/>
      <c r="G182" s="986"/>
      <c r="H182" s="983"/>
      <c r="I182" s="989"/>
      <c r="J182" s="987"/>
      <c r="K182" s="972"/>
      <c r="L182" s="725" t="str">
        <f>mergeValue(A182) &amp;"."&amp; mergeValue(B182)&amp;"."&amp; mergeValue(C182)&amp;"."&amp; mergeValue(D182)</f>
        <v>1.1.1.1</v>
      </c>
      <c r="M182" s="695" t="s">
        <v>22</v>
      </c>
      <c r="N182" s="717"/>
      <c r="O182" s="1285"/>
      <c r="P182" s="1286"/>
      <c r="Q182" s="1286"/>
      <c r="R182" s="1286"/>
      <c r="S182" s="1286"/>
      <c r="T182" s="1286"/>
      <c r="U182" s="1286"/>
      <c r="V182" s="1286"/>
      <c r="W182" s="1287"/>
      <c r="X182" s="718" t="s">
        <v>688</v>
      </c>
      <c r="Y182" s="720"/>
      <c r="Z182" s="720"/>
      <c r="AA182" s="720"/>
      <c r="AB182" s="720"/>
      <c r="AC182" s="720"/>
      <c r="AD182" s="720"/>
      <c r="AE182" s="720"/>
      <c r="AF182" s="720"/>
      <c r="AG182" s="720"/>
    </row>
    <row r="183" spans="1:47" s="686" customFormat="1" ht="56.25" customHeight="1">
      <c r="A183" s="1206"/>
      <c r="B183" s="1206"/>
      <c r="C183" s="1206"/>
      <c r="D183" s="1206"/>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06"/>
      <c r="B184" s="1206"/>
      <c r="C184" s="1206"/>
      <c r="D184" s="1206"/>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6"/>
      <c r="B185" s="1206"/>
      <c r="C185" s="1206"/>
      <c r="D185" s="1206"/>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6"/>
      <c r="B186" s="1206"/>
      <c r="C186" s="1206"/>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6"/>
      <c r="B187" s="1206"/>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6"/>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6">
        <v>1</v>
      </c>
      <c r="B193" s="1016"/>
      <c r="C193" s="1016"/>
      <c r="D193" s="1016"/>
      <c r="E193" s="1016"/>
      <c r="F193" s="1009"/>
      <c r="G193" s="1015"/>
      <c r="H193" s="1015"/>
      <c r="I193" s="997"/>
      <c r="J193" s="996"/>
      <c r="K193" s="996"/>
      <c r="L193" s="725">
        <f>mergeValue(A193)</f>
        <v>1</v>
      </c>
      <c r="M193" s="642" t="s">
        <v>20</v>
      </c>
      <c r="N193" s="1302"/>
      <c r="O193" s="1303"/>
      <c r="P193" s="1303"/>
      <c r="Q193" s="1303"/>
      <c r="R193" s="1303"/>
      <c r="S193" s="1303"/>
      <c r="T193" s="1303"/>
      <c r="U193" s="1303"/>
      <c r="V193" s="1303"/>
      <c r="W193" s="1303"/>
      <c r="X193" s="1303"/>
      <c r="Y193" s="1303"/>
      <c r="Z193" s="1303"/>
      <c r="AA193" s="1303"/>
      <c r="AB193" s="1303"/>
      <c r="AC193" s="1303"/>
      <c r="AD193" s="1303"/>
      <c r="AE193" s="1303"/>
      <c r="AF193" s="1304"/>
      <c r="AG193" s="718" t="s">
        <v>476</v>
      </c>
      <c r="AH193" s="720"/>
      <c r="AI193" s="720"/>
      <c r="AJ193" s="720"/>
      <c r="AK193" s="720"/>
      <c r="AL193" s="720"/>
      <c r="AM193" s="720"/>
      <c r="AN193" s="720"/>
      <c r="AO193" s="720"/>
      <c r="AP193" s="720"/>
      <c r="AQ193" s="720"/>
      <c r="AR193" s="720"/>
    </row>
    <row r="194" spans="1:46" s="686" customFormat="1" ht="22.5">
      <c r="A194" s="1206"/>
      <c r="B194" s="1206">
        <v>1</v>
      </c>
      <c r="C194" s="1016"/>
      <c r="D194" s="1016"/>
      <c r="E194" s="1016"/>
      <c r="F194" s="1009"/>
      <c r="G194" s="1018"/>
      <c r="H194" s="1019"/>
      <c r="I194" s="998"/>
      <c r="J194" s="993"/>
      <c r="K194" s="991"/>
      <c r="L194" s="725" t="str">
        <f>mergeValue(A194) &amp;"."&amp; mergeValue(B194)</f>
        <v>1.1</v>
      </c>
      <c r="M194" s="693" t="s">
        <v>16</v>
      </c>
      <c r="N194" s="1299"/>
      <c r="O194" s="1300"/>
      <c r="P194" s="1300"/>
      <c r="Q194" s="1300"/>
      <c r="R194" s="1300"/>
      <c r="S194" s="1300"/>
      <c r="T194" s="1300"/>
      <c r="U194" s="1300"/>
      <c r="V194" s="1300"/>
      <c r="W194" s="1300"/>
      <c r="X194" s="1300"/>
      <c r="Y194" s="1300"/>
      <c r="Z194" s="1300"/>
      <c r="AA194" s="1300"/>
      <c r="AB194" s="1300"/>
      <c r="AC194" s="1300"/>
      <c r="AD194" s="1300"/>
      <c r="AE194" s="1300"/>
      <c r="AF194" s="1301"/>
      <c r="AG194" s="718" t="s">
        <v>477</v>
      </c>
      <c r="AH194" s="720"/>
      <c r="AI194" s="720"/>
      <c r="AJ194" s="720"/>
      <c r="AK194" s="720"/>
      <c r="AL194" s="720"/>
      <c r="AM194" s="720"/>
      <c r="AN194" s="720"/>
      <c r="AO194" s="720"/>
      <c r="AP194" s="720"/>
      <c r="AQ194" s="720"/>
      <c r="AR194" s="720"/>
    </row>
    <row r="195" spans="1:46" s="686" customFormat="1" ht="22.5">
      <c r="A195" s="1206"/>
      <c r="B195" s="1206"/>
      <c r="C195" s="1206">
        <v>1</v>
      </c>
      <c r="D195" s="1016"/>
      <c r="E195" s="1016"/>
      <c r="F195" s="1009"/>
      <c r="G195" s="1018"/>
      <c r="H195" s="1019"/>
      <c r="I195" s="998"/>
      <c r="J195" s="993"/>
      <c r="K195" s="991"/>
      <c r="L195" s="725" t="str">
        <f>mergeValue(A195) &amp;"."&amp; mergeValue(B195)&amp;"."&amp; mergeValue(C195)</f>
        <v>1.1.1</v>
      </c>
      <c r="M195" s="694" t="s">
        <v>7</v>
      </c>
      <c r="N195" s="1299"/>
      <c r="O195" s="1300"/>
      <c r="P195" s="1300"/>
      <c r="Q195" s="1300"/>
      <c r="R195" s="1300"/>
      <c r="S195" s="1300"/>
      <c r="T195" s="1300"/>
      <c r="U195" s="1300"/>
      <c r="V195" s="1300"/>
      <c r="W195" s="1300"/>
      <c r="X195" s="1300"/>
      <c r="Y195" s="1300"/>
      <c r="Z195" s="1300"/>
      <c r="AA195" s="1300"/>
      <c r="AB195" s="1300"/>
      <c r="AC195" s="1300"/>
      <c r="AD195" s="1300"/>
      <c r="AE195" s="1300"/>
      <c r="AF195" s="1301"/>
      <c r="AG195" s="718" t="s">
        <v>634</v>
      </c>
      <c r="AH195" s="720"/>
      <c r="AI195" s="720"/>
      <c r="AJ195" s="720"/>
      <c r="AK195" s="720"/>
      <c r="AL195" s="720"/>
      <c r="AM195" s="720"/>
      <c r="AN195" s="720"/>
      <c r="AO195" s="720"/>
      <c r="AP195" s="720"/>
      <c r="AQ195" s="720"/>
      <c r="AR195" s="720"/>
    </row>
    <row r="196" spans="1:46" s="686" customFormat="1" ht="15" customHeight="1">
      <c r="A196" s="1206"/>
      <c r="B196" s="1206"/>
      <c r="C196" s="1206"/>
      <c r="D196" s="1206">
        <v>1</v>
      </c>
      <c r="E196" s="1016"/>
      <c r="F196" s="1009"/>
      <c r="G196" s="1018"/>
      <c r="H196" s="1019"/>
      <c r="I196" s="998"/>
      <c r="J196" s="993"/>
      <c r="K196" s="991"/>
      <c r="L196" s="725" t="str">
        <f>mergeValue(A196) &amp;"."&amp; mergeValue(B196)&amp;"."&amp; mergeValue(C196)&amp;"."&amp; mergeValue(D196)</f>
        <v>1.1.1.1</v>
      </c>
      <c r="M196" s="695" t="s">
        <v>22</v>
      </c>
      <c r="N196" s="1299"/>
      <c r="O196" s="1300"/>
      <c r="P196" s="1300"/>
      <c r="Q196" s="1300"/>
      <c r="R196" s="1300"/>
      <c r="S196" s="1300"/>
      <c r="T196" s="1300"/>
      <c r="U196" s="1300"/>
      <c r="V196" s="1300"/>
      <c r="W196" s="1300"/>
      <c r="X196" s="1300"/>
      <c r="Y196" s="1300"/>
      <c r="Z196" s="1300"/>
      <c r="AA196" s="1300"/>
      <c r="AB196" s="1300"/>
      <c r="AC196" s="1300"/>
      <c r="AD196" s="1300"/>
      <c r="AE196" s="1300"/>
      <c r="AF196" s="1301"/>
      <c r="AG196" s="718" t="s">
        <v>681</v>
      </c>
      <c r="AH196" s="720"/>
      <c r="AI196" s="720"/>
      <c r="AJ196" s="720"/>
      <c r="AK196" s="720"/>
      <c r="AL196" s="720"/>
      <c r="AM196" s="720"/>
      <c r="AN196" s="720"/>
      <c r="AO196" s="720"/>
      <c r="AP196" s="720"/>
      <c r="AQ196" s="720"/>
      <c r="AR196" s="720"/>
    </row>
    <row r="197" spans="1:46" s="686" customFormat="1" ht="17.100000000000001" customHeight="1">
      <c r="A197" s="1206"/>
      <c r="B197" s="1206"/>
      <c r="C197" s="1206"/>
      <c r="D197" s="1206"/>
      <c r="E197" s="1206">
        <v>1</v>
      </c>
      <c r="F197" s="1009"/>
      <c r="G197" s="1018"/>
      <c r="H197" s="1019"/>
      <c r="I197" s="1020"/>
      <c r="J197" s="1010"/>
      <c r="K197" s="1153"/>
      <c r="L197" s="1267" t="str">
        <f>mergeValue(A197) &amp;"."&amp; mergeValue(B197)&amp;"."&amp; mergeValue(C197)&amp;"."&amp; mergeValue(D197)&amp;"."&amp; mergeValue(E197)</f>
        <v>1.1.1.1.1</v>
      </c>
      <c r="M197" s="1268"/>
      <c r="N197" s="1213" t="s">
        <v>85</v>
      </c>
      <c r="O197" s="1275"/>
      <c r="P197" s="1273">
        <v>1</v>
      </c>
      <c r="Q197" s="1324"/>
      <c r="R197" s="1213" t="s">
        <v>85</v>
      </c>
      <c r="S197" s="1275"/>
      <c r="T197" s="1273">
        <v>1</v>
      </c>
      <c r="U197" s="1324"/>
      <c r="V197" s="1213" t="s">
        <v>85</v>
      </c>
      <c r="W197" s="702"/>
      <c r="X197" s="690">
        <v>1</v>
      </c>
      <c r="Y197" s="1097"/>
      <c r="Z197" s="672"/>
      <c r="AA197" s="672"/>
      <c r="AB197" s="1248"/>
      <c r="AC197" s="1213" t="s">
        <v>84</v>
      </c>
      <c r="AD197" s="1248"/>
      <c r="AE197" s="1213" t="s">
        <v>84</v>
      </c>
      <c r="AF197" s="716"/>
      <c r="AG197" s="1270"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6"/>
      <c r="B198" s="1206"/>
      <c r="C198" s="1206"/>
      <c r="D198" s="1206"/>
      <c r="E198" s="1206"/>
      <c r="F198" s="1009"/>
      <c r="G198" s="1018"/>
      <c r="H198" s="1019"/>
      <c r="I198" s="1020"/>
      <c r="J198" s="1010"/>
      <c r="K198" s="1153"/>
      <c r="L198" s="1267"/>
      <c r="M198" s="1268"/>
      <c r="N198" s="1213"/>
      <c r="O198" s="1275"/>
      <c r="P198" s="1273"/>
      <c r="Q198" s="1324"/>
      <c r="R198" s="1213"/>
      <c r="S198" s="1275"/>
      <c r="T198" s="1273"/>
      <c r="U198" s="1324"/>
      <c r="V198" s="1213"/>
      <c r="W198" s="727"/>
      <c r="X198" s="706"/>
      <c r="Y198" s="706"/>
      <c r="Z198" s="708"/>
      <c r="AA198" s="604" t="str">
        <f>AB197 &amp; "-" &amp; AD197</f>
        <v>-</v>
      </c>
      <c r="AB198" s="1212"/>
      <c r="AC198" s="1213"/>
      <c r="AD198" s="1212"/>
      <c r="AE198" s="1213"/>
      <c r="AF198" s="674"/>
      <c r="AG198" s="1271"/>
      <c r="AH198" s="720"/>
      <c r="AI198" s="723"/>
      <c r="AJ198" s="723"/>
      <c r="AK198" s="723"/>
      <c r="AL198" s="723"/>
      <c r="AM198" s="723"/>
      <c r="AN198" s="723"/>
      <c r="AO198" s="720"/>
      <c r="AP198" s="720"/>
      <c r="AQ198" s="720"/>
      <c r="AR198" s="720"/>
    </row>
    <row r="199" spans="1:46" s="686" customFormat="1" ht="17.100000000000001" customHeight="1">
      <c r="A199" s="1206"/>
      <c r="B199" s="1206"/>
      <c r="C199" s="1206"/>
      <c r="D199" s="1206"/>
      <c r="E199" s="1206"/>
      <c r="F199" s="1009"/>
      <c r="G199" s="1018"/>
      <c r="H199" s="1019"/>
      <c r="I199" s="1020"/>
      <c r="J199" s="1010"/>
      <c r="K199" s="1153"/>
      <c r="L199" s="1267"/>
      <c r="M199" s="1268"/>
      <c r="N199" s="1213"/>
      <c r="O199" s="1275"/>
      <c r="P199" s="1273"/>
      <c r="Q199" s="1324"/>
      <c r="R199" s="1213"/>
      <c r="S199" s="603"/>
      <c r="T199" s="699"/>
      <c r="U199" s="706"/>
      <c r="V199" s="707"/>
      <c r="W199" s="707"/>
      <c r="X199" s="707"/>
      <c r="Y199" s="707"/>
      <c r="Z199" s="708"/>
      <c r="AA199" s="708"/>
      <c r="AB199" s="709"/>
      <c r="AC199" s="705"/>
      <c r="AD199" s="705"/>
      <c r="AE199" s="709"/>
      <c r="AF199" s="705"/>
      <c r="AG199" s="1271"/>
      <c r="AH199" s="720"/>
      <c r="AI199" s="723"/>
      <c r="AJ199" s="723"/>
      <c r="AK199" s="723"/>
      <c r="AL199" s="723"/>
      <c r="AM199" s="723"/>
      <c r="AN199" s="723"/>
      <c r="AO199" s="720"/>
      <c r="AP199" s="720"/>
      <c r="AQ199" s="720"/>
      <c r="AR199" s="720"/>
    </row>
    <row r="200" spans="1:46" s="686" customFormat="1" ht="17.100000000000001" customHeight="1">
      <c r="A200" s="1206"/>
      <c r="B200" s="1206"/>
      <c r="C200" s="1206"/>
      <c r="D200" s="1206"/>
      <c r="E200" s="1206"/>
      <c r="F200" s="1009"/>
      <c r="G200" s="1018"/>
      <c r="H200" s="1019"/>
      <c r="I200" s="1020"/>
      <c r="J200" s="1010"/>
      <c r="K200" s="1153"/>
      <c r="L200" s="1267"/>
      <c r="M200" s="1268"/>
      <c r="N200" s="1213"/>
      <c r="O200" s="710"/>
      <c r="P200" s="712"/>
      <c r="Q200" s="711"/>
      <c r="R200" s="707"/>
      <c r="S200" s="707"/>
      <c r="T200" s="707"/>
      <c r="U200" s="707"/>
      <c r="V200" s="707"/>
      <c r="W200" s="707"/>
      <c r="X200" s="707"/>
      <c r="Y200" s="707"/>
      <c r="Z200" s="708"/>
      <c r="AA200" s="708"/>
      <c r="AB200" s="709"/>
      <c r="AC200" s="705"/>
      <c r="AD200" s="705"/>
      <c r="AE200" s="709"/>
      <c r="AF200" s="705"/>
      <c r="AG200" s="1271"/>
      <c r="AH200" s="720"/>
      <c r="AI200" s="723"/>
      <c r="AJ200" s="723"/>
      <c r="AK200" s="723"/>
      <c r="AL200" s="723"/>
      <c r="AM200" s="723"/>
      <c r="AN200" s="723"/>
      <c r="AO200" s="720"/>
      <c r="AP200" s="720"/>
      <c r="AQ200" s="720"/>
      <c r="AR200" s="720"/>
    </row>
    <row r="201" spans="1:46" s="685" customFormat="1" ht="15" customHeight="1">
      <c r="A201" s="1206"/>
      <c r="B201" s="1206"/>
      <c r="C201" s="1206"/>
      <c r="D201" s="1206"/>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2"/>
      <c r="AH201" s="722"/>
      <c r="AI201" s="722"/>
      <c r="AJ201" s="724"/>
      <c r="AK201" s="724"/>
      <c r="AL201" s="724"/>
      <c r="AM201" s="724"/>
      <c r="AN201" s="724"/>
      <c r="AO201" s="722"/>
      <c r="AP201" s="722"/>
      <c r="AQ201" s="722"/>
      <c r="AR201" s="722"/>
    </row>
    <row r="202" spans="1:46" s="685" customFormat="1" ht="15" customHeight="1">
      <c r="A202" s="1206"/>
      <c r="B202" s="1206"/>
      <c r="C202" s="1206"/>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6"/>
      <c r="B203" s="1206"/>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6"/>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5" t="s">
        <v>85</v>
      </c>
      <c r="O211" s="1275"/>
      <c r="P211" s="1273">
        <v>1</v>
      </c>
      <c r="Q211" s="1288"/>
      <c r="R211" s="1213" t="s">
        <v>84</v>
      </c>
      <c r="S211" s="1306"/>
      <c r="T211" s="1297">
        <v>1</v>
      </c>
      <c r="U211" s="1209"/>
      <c r="V211" s="1213"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5"/>
      <c r="O212" s="1275"/>
      <c r="P212" s="1273"/>
      <c r="Q212" s="1288"/>
      <c r="R212" s="1213"/>
      <c r="S212" s="1307"/>
      <c r="T212" s="1298"/>
      <c r="U212" s="1209"/>
      <c r="V212" s="1213"/>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5"/>
      <c r="O213" s="1275"/>
      <c r="P213" s="1273"/>
      <c r="Q213" s="1288"/>
      <c r="R213" s="1213"/>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3"/>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6">
        <v>1</v>
      </c>
      <c r="B220" s="884"/>
      <c r="C220" s="884"/>
      <c r="D220" s="884"/>
      <c r="E220" s="885"/>
      <c r="F220" s="886"/>
      <c r="G220" s="886"/>
      <c r="H220" s="886"/>
      <c r="I220" s="887"/>
      <c r="J220" s="882"/>
      <c r="K220" s="889"/>
      <c r="L220" s="782">
        <f>mergeValue(A220)</f>
        <v>1</v>
      </c>
      <c r="M220" s="642" t="s">
        <v>20</v>
      </c>
      <c r="N220" s="647"/>
      <c r="O220" s="1291"/>
      <c r="P220" s="1292"/>
      <c r="Q220" s="1292"/>
      <c r="R220" s="1292"/>
      <c r="S220" s="1292"/>
      <c r="T220" s="1292"/>
      <c r="U220" s="1292"/>
      <c r="V220" s="129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6"/>
      <c r="B221" s="1206">
        <v>1</v>
      </c>
      <c r="C221" s="884"/>
      <c r="D221" s="884"/>
      <c r="E221" s="886"/>
      <c r="F221" s="886"/>
      <c r="G221" s="886"/>
      <c r="H221" s="886"/>
      <c r="I221" s="881"/>
      <c r="J221" s="880"/>
      <c r="K221" s="883"/>
      <c r="L221" s="782" t="str">
        <f>mergeValue(A221) &amp;"."&amp; mergeValue(B221)</f>
        <v>1.1</v>
      </c>
      <c r="M221" s="693" t="s">
        <v>16</v>
      </c>
      <c r="N221" s="647"/>
      <c r="O221" s="1291"/>
      <c r="P221" s="1292"/>
      <c r="Q221" s="1292"/>
      <c r="R221" s="1292"/>
      <c r="S221" s="1292"/>
      <c r="T221" s="1292"/>
      <c r="U221" s="1292"/>
      <c r="V221" s="129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6"/>
      <c r="B222" s="1206"/>
      <c r="C222" s="1206">
        <v>1</v>
      </c>
      <c r="D222" s="884"/>
      <c r="E222" s="886"/>
      <c r="F222" s="886"/>
      <c r="G222" s="886"/>
      <c r="H222" s="886"/>
      <c r="I222" s="888"/>
      <c r="J222" s="880"/>
      <c r="K222" s="883"/>
      <c r="L222" s="782" t="str">
        <f>mergeValue(A222) &amp;"."&amp; mergeValue(B222)&amp;"."&amp; mergeValue(C222)</f>
        <v>1.1.1</v>
      </c>
      <c r="M222" s="694" t="s">
        <v>7</v>
      </c>
      <c r="N222" s="647"/>
      <c r="O222" s="1291"/>
      <c r="P222" s="1292"/>
      <c r="Q222" s="1292"/>
      <c r="R222" s="1292"/>
      <c r="S222" s="1292"/>
      <c r="T222" s="1292"/>
      <c r="U222" s="1292"/>
      <c r="V222" s="1293"/>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6"/>
      <c r="B223" s="1206"/>
      <c r="C223" s="1206"/>
      <c r="D223" s="1206">
        <v>1</v>
      </c>
      <c r="E223" s="886"/>
      <c r="F223" s="886"/>
      <c r="G223" s="886"/>
      <c r="H223" s="886"/>
      <c r="I223" s="888"/>
      <c r="J223" s="880"/>
      <c r="K223" s="883"/>
      <c r="L223" s="782" t="str">
        <f>mergeValue(A223) &amp;"."&amp; mergeValue(B223)&amp;"."&amp; mergeValue(C223)&amp;"."&amp; mergeValue(D223)</f>
        <v>1.1.1.1</v>
      </c>
      <c r="M223" s="695" t="s">
        <v>22</v>
      </c>
      <c r="N223" s="647"/>
      <c r="O223" s="1291"/>
      <c r="P223" s="1292"/>
      <c r="Q223" s="1292"/>
      <c r="R223" s="1292"/>
      <c r="S223" s="1292"/>
      <c r="T223" s="1292"/>
      <c r="U223" s="1292"/>
      <c r="V223" s="1293"/>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6"/>
      <c r="B224" s="1206"/>
      <c r="C224" s="1206"/>
      <c r="D224" s="1206"/>
      <c r="E224" s="1206">
        <v>1</v>
      </c>
      <c r="F224" s="886"/>
      <c r="G224" s="886"/>
      <c r="H224" s="884">
        <v>1</v>
      </c>
      <c r="I224" s="1206">
        <v>1</v>
      </c>
      <c r="J224" s="886"/>
      <c r="K224" s="891"/>
      <c r="L224" s="782" t="str">
        <f>mergeValue(A224) &amp;"."&amp; mergeValue(B224)&amp;"."&amp; mergeValue(C224)&amp;"."&amp; mergeValue(D224)&amp;"."&amp; mergeValue(E224)</f>
        <v>1.1.1.1.1</v>
      </c>
      <c r="M224" s="555" t="s">
        <v>9</v>
      </c>
      <c r="N224" s="647"/>
      <c r="O224" s="1209"/>
      <c r="P224" s="1210"/>
      <c r="Q224" s="1210"/>
      <c r="R224" s="1210"/>
      <c r="S224" s="1210"/>
      <c r="T224" s="1210"/>
      <c r="U224" s="1210"/>
      <c r="V224" s="1211"/>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6"/>
      <c r="B225" s="1206"/>
      <c r="C225" s="1206"/>
      <c r="D225" s="1206"/>
      <c r="E225" s="1206"/>
      <c r="F225" s="1206">
        <v>1</v>
      </c>
      <c r="G225" s="884"/>
      <c r="H225" s="884"/>
      <c r="I225" s="1206"/>
      <c r="J225" s="1206">
        <v>1</v>
      </c>
      <c r="K225" s="892"/>
      <c r="L225" s="782" t="str">
        <f>mergeValue(A225) &amp;"."&amp; mergeValue(B225)&amp;"."&amp; mergeValue(C225)&amp;"."&amp; mergeValue(D225)&amp;"."&amp; mergeValue(E225)&amp;"."&amp; mergeValue(F225)</f>
        <v>1.1.1.1.1.1</v>
      </c>
      <c r="M225" s="556" t="s">
        <v>10</v>
      </c>
      <c r="N225" s="647"/>
      <c r="O225" s="1209"/>
      <c r="P225" s="1210"/>
      <c r="Q225" s="1210"/>
      <c r="R225" s="1210"/>
      <c r="S225" s="1210"/>
      <c r="T225" s="1210"/>
      <c r="U225" s="1210"/>
      <c r="V225" s="1211"/>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6"/>
      <c r="B226" s="1206"/>
      <c r="C226" s="1206"/>
      <c r="D226" s="1206"/>
      <c r="E226" s="1206"/>
      <c r="F226" s="1206"/>
      <c r="G226" s="884">
        <v>1</v>
      </c>
      <c r="H226" s="884"/>
      <c r="I226" s="1206"/>
      <c r="J226" s="1206"/>
      <c r="K226" s="892">
        <v>1</v>
      </c>
      <c r="L226" s="782" t="str">
        <f>mergeValue(A226) &amp;"."&amp; mergeValue(B226)&amp;"."&amp; mergeValue(C226)&amp;"."&amp; mergeValue(D226)&amp;"."&amp; mergeValue(E226)&amp;"."&amp; mergeValue(F226)&amp;"."&amp; mergeValue(G226)</f>
        <v>1.1.1.1.1.1.1</v>
      </c>
      <c r="M226" s="1070"/>
      <c r="N226" s="647"/>
      <c r="O226" s="764"/>
      <c r="P226" s="764"/>
      <c r="Q226" s="764"/>
      <c r="R226" s="1212"/>
      <c r="S226" s="1213" t="s">
        <v>84</v>
      </c>
      <c r="T226" s="1212"/>
      <c r="U226" s="1213" t="s">
        <v>84</v>
      </c>
      <c r="V226" s="764"/>
      <c r="W226" s="1205" t="s">
        <v>656</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6"/>
      <c r="B227" s="1206"/>
      <c r="C227" s="1206"/>
      <c r="D227" s="1206"/>
      <c r="E227" s="1206"/>
      <c r="F227" s="1206"/>
      <c r="G227" s="884"/>
      <c r="H227" s="884"/>
      <c r="I227" s="1206"/>
      <c r="J227" s="1206"/>
      <c r="K227" s="892"/>
      <c r="L227" s="801"/>
      <c r="M227" s="647"/>
      <c r="N227" s="647"/>
      <c r="O227" s="764"/>
      <c r="P227" s="764"/>
      <c r="Q227" s="770" t="str">
        <f>R226 &amp; "-" &amp; T226</f>
        <v>-</v>
      </c>
      <c r="R227" s="1212"/>
      <c r="S227" s="1213"/>
      <c r="T227" s="1212"/>
      <c r="U227" s="1213"/>
      <c r="V227" s="764"/>
      <c r="W227" s="1205"/>
      <c r="X227" s="809"/>
      <c r="Y227" s="830"/>
      <c r="Z227" s="830" t="str">
        <f t="shared" si="3"/>
        <v/>
      </c>
      <c r="AA227" s="830"/>
      <c r="AB227" s="830"/>
      <c r="AC227" s="830"/>
      <c r="AD227" s="809"/>
      <c r="AE227" s="809"/>
      <c r="AF227" s="809"/>
      <c r="AG227" s="809"/>
      <c r="AH227" s="809"/>
      <c r="AI227" s="809"/>
      <c r="AJ227" s="809"/>
    </row>
    <row r="228" spans="1:36" s="800" customFormat="1" ht="15" customHeight="1">
      <c r="A228" s="1206"/>
      <c r="B228" s="1206"/>
      <c r="C228" s="1206"/>
      <c r="D228" s="1206"/>
      <c r="E228" s="1206"/>
      <c r="F228" s="1206"/>
      <c r="G228" s="886"/>
      <c r="H228" s="884"/>
      <c r="I228" s="1206"/>
      <c r="J228" s="1206"/>
      <c r="K228" s="891"/>
      <c r="L228" s="689"/>
      <c r="M228" s="558" t="s">
        <v>25</v>
      </c>
      <c r="N228" s="766"/>
      <c r="O228" s="766"/>
      <c r="P228" s="766"/>
      <c r="Q228" s="766"/>
      <c r="R228" s="766"/>
      <c r="S228" s="766"/>
      <c r="T228" s="766"/>
      <c r="U228" s="766"/>
      <c r="V228" s="763"/>
      <c r="W228" s="120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6"/>
      <c r="B229" s="1206"/>
      <c r="C229" s="1206"/>
      <c r="D229" s="1206"/>
      <c r="E229" s="1206"/>
      <c r="F229" s="886"/>
      <c r="G229" s="886"/>
      <c r="H229" s="884"/>
      <c r="I229" s="1206"/>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6"/>
      <c r="B230" s="1206"/>
      <c r="C230" s="1206"/>
      <c r="D230" s="1206"/>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6"/>
      <c r="B231" s="1206"/>
      <c r="C231" s="1206"/>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6"/>
      <c r="B232" s="1206"/>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6"/>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6">
        <v>1</v>
      </c>
      <c r="B238" s="1016"/>
      <c r="C238" s="1016"/>
      <c r="D238" s="1016"/>
      <c r="E238" s="982"/>
      <c r="F238" s="1027"/>
      <c r="G238" s="1027"/>
      <c r="H238" s="1027"/>
      <c r="I238" s="984"/>
      <c r="J238" s="980"/>
      <c r="K238" s="964"/>
      <c r="L238" s="1031">
        <f>mergeValue(A238)</f>
        <v>1</v>
      </c>
      <c r="M238" s="642" t="s">
        <v>20</v>
      </c>
      <c r="N238" s="647"/>
      <c r="O238" s="1291"/>
      <c r="P238" s="1292"/>
      <c r="Q238" s="1292"/>
      <c r="R238" s="1292"/>
      <c r="S238" s="1292"/>
      <c r="T238" s="1292"/>
      <c r="U238" s="1292"/>
      <c r="V238" s="1293"/>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6"/>
      <c r="B239" s="1206">
        <v>1</v>
      </c>
      <c r="C239" s="1016"/>
      <c r="D239" s="1016"/>
      <c r="E239" s="1027"/>
      <c r="F239" s="1027"/>
      <c r="G239" s="1027"/>
      <c r="H239" s="1027"/>
      <c r="I239" s="1022"/>
      <c r="J239" s="955"/>
      <c r="K239" s="958"/>
      <c r="L239" s="1031" t="str">
        <f>mergeValue(A239) &amp;"."&amp; mergeValue(B239)</f>
        <v>1.1</v>
      </c>
      <c r="M239" s="693" t="s">
        <v>16</v>
      </c>
      <c r="N239" s="647"/>
      <c r="O239" s="1291"/>
      <c r="P239" s="1292"/>
      <c r="Q239" s="1292"/>
      <c r="R239" s="1292"/>
      <c r="S239" s="1292"/>
      <c r="T239" s="1292"/>
      <c r="U239" s="1292"/>
      <c r="V239" s="1293"/>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6"/>
      <c r="B240" s="1206"/>
      <c r="C240" s="1206">
        <v>1</v>
      </c>
      <c r="D240" s="1016"/>
      <c r="E240" s="1027"/>
      <c r="F240" s="1027"/>
      <c r="G240" s="1027"/>
      <c r="H240" s="1027"/>
      <c r="I240" s="963"/>
      <c r="J240" s="955"/>
      <c r="K240" s="958"/>
      <c r="L240" s="1031" t="str">
        <f>mergeValue(A240) &amp;"."&amp; mergeValue(B240)&amp;"."&amp; mergeValue(C240)</f>
        <v>1.1.1</v>
      </c>
      <c r="M240" s="694" t="s">
        <v>7</v>
      </c>
      <c r="N240" s="647"/>
      <c r="O240" s="1291"/>
      <c r="P240" s="1292"/>
      <c r="Q240" s="1292"/>
      <c r="R240" s="1292"/>
      <c r="S240" s="1292"/>
      <c r="T240" s="1292"/>
      <c r="U240" s="1292"/>
      <c r="V240" s="1293"/>
      <c r="W240" s="631" t="s">
        <v>634</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6"/>
      <c r="B241" s="1206"/>
      <c r="C241" s="1206"/>
      <c r="D241" s="1206">
        <v>1</v>
      </c>
      <c r="E241" s="1027"/>
      <c r="F241" s="1027"/>
      <c r="G241" s="1027"/>
      <c r="H241" s="1027"/>
      <c r="I241" s="963"/>
      <c r="J241" s="955"/>
      <c r="K241" s="958"/>
      <c r="L241" s="1031" t="str">
        <f>mergeValue(A241) &amp;"."&amp; mergeValue(B241)&amp;"."&amp; mergeValue(C241)&amp;"."&amp; mergeValue(D241)</f>
        <v>1.1.1.1</v>
      </c>
      <c r="M241" s="695" t="s">
        <v>22</v>
      </c>
      <c r="N241" s="647"/>
      <c r="O241" s="1291"/>
      <c r="P241" s="1292"/>
      <c r="Q241" s="1292"/>
      <c r="R241" s="1292"/>
      <c r="S241" s="1292"/>
      <c r="T241" s="1292"/>
      <c r="U241" s="1292"/>
      <c r="V241" s="1293"/>
      <c r="W241" s="631" t="s">
        <v>635</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6"/>
      <c r="B242" s="1206"/>
      <c r="C242" s="1206"/>
      <c r="D242" s="1206"/>
      <c r="E242" s="1206">
        <v>1</v>
      </c>
      <c r="F242" s="1027"/>
      <c r="G242" s="1027"/>
      <c r="H242" s="1016">
        <v>1</v>
      </c>
      <c r="I242" s="1206">
        <v>1</v>
      </c>
      <c r="J242" s="1027"/>
      <c r="K242" s="966"/>
      <c r="L242" s="1031" t="str">
        <f>mergeValue(A242) &amp;"."&amp; mergeValue(B242)&amp;"."&amp; mergeValue(C242)&amp;"."&amp; mergeValue(D242)&amp;"."&amp; mergeValue(E242)</f>
        <v>1.1.1.1.1</v>
      </c>
      <c r="M242" s="555" t="s">
        <v>9</v>
      </c>
      <c r="N242" s="647"/>
      <c r="O242" s="1209"/>
      <c r="P242" s="1210"/>
      <c r="Q242" s="1210"/>
      <c r="R242" s="1210"/>
      <c r="S242" s="1210"/>
      <c r="T242" s="1210"/>
      <c r="U242" s="1210"/>
      <c r="V242" s="1211"/>
      <c r="W242" s="631" t="s">
        <v>639</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6"/>
      <c r="B243" s="1206"/>
      <c r="C243" s="1206"/>
      <c r="D243" s="1206"/>
      <c r="E243" s="1206"/>
      <c r="F243" s="1206">
        <v>1</v>
      </c>
      <c r="G243" s="1016"/>
      <c r="H243" s="1016"/>
      <c r="I243" s="1206"/>
      <c r="J243" s="1206">
        <v>1</v>
      </c>
      <c r="K243" s="967"/>
      <c r="L243" s="1031" t="str">
        <f>mergeValue(A243) &amp;"."&amp; mergeValue(B243)&amp;"."&amp; mergeValue(C243)&amp;"."&amp; mergeValue(D243)&amp;"."&amp; mergeValue(E243)&amp;"."&amp; mergeValue(F243)</f>
        <v>1.1.1.1.1.1</v>
      </c>
      <c r="M243" s="556" t="s">
        <v>10</v>
      </c>
      <c r="N243" s="647"/>
      <c r="O243" s="1209"/>
      <c r="P243" s="1210"/>
      <c r="Q243" s="1210"/>
      <c r="R243" s="1210"/>
      <c r="S243" s="1210"/>
      <c r="T243" s="1210"/>
      <c r="U243" s="1210"/>
      <c r="V243" s="1211"/>
      <c r="W243" s="631" t="s">
        <v>637</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6"/>
      <c r="B244" s="1206"/>
      <c r="C244" s="1206"/>
      <c r="D244" s="1206"/>
      <c r="E244" s="1206"/>
      <c r="F244" s="1206"/>
      <c r="G244" s="1016">
        <v>1</v>
      </c>
      <c r="H244" s="1016"/>
      <c r="I244" s="1206"/>
      <c r="J244" s="1206"/>
      <c r="K244" s="967">
        <v>1</v>
      </c>
      <c r="L244" s="1031" t="str">
        <f>mergeValue(A244) &amp;"."&amp; mergeValue(B244)&amp;"."&amp; mergeValue(C244)&amp;"."&amp; mergeValue(D244)&amp;"."&amp; mergeValue(E244)&amp;"."&amp; mergeValue(F244)&amp;"."&amp; mergeValue(G244)</f>
        <v>1.1.1.1.1.1.1</v>
      </c>
      <c r="M244" s="1070"/>
      <c r="N244" s="647"/>
      <c r="O244" s="764"/>
      <c r="P244" s="764"/>
      <c r="Q244" s="1095"/>
      <c r="R244" s="1212"/>
      <c r="S244" s="1213" t="s">
        <v>84</v>
      </c>
      <c r="T244" s="1212"/>
      <c r="U244" s="1213" t="s">
        <v>84</v>
      </c>
      <c r="V244" s="764"/>
      <c r="W244" s="1223" t="s">
        <v>656</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6"/>
      <c r="B245" s="1206"/>
      <c r="C245" s="1206"/>
      <c r="D245" s="1206"/>
      <c r="E245" s="1206"/>
      <c r="F245" s="1206"/>
      <c r="G245" s="1016"/>
      <c r="H245" s="1016"/>
      <c r="I245" s="1206"/>
      <c r="J245" s="1206"/>
      <c r="K245" s="967"/>
      <c r="L245" s="801"/>
      <c r="M245" s="647"/>
      <c r="N245" s="647"/>
      <c r="O245" s="764"/>
      <c r="P245" s="764"/>
      <c r="Q245" s="770" t="str">
        <f>R244 &amp; "-" &amp; T244</f>
        <v>-</v>
      </c>
      <c r="R245" s="1212"/>
      <c r="S245" s="1213"/>
      <c r="T245" s="1212"/>
      <c r="U245" s="1213"/>
      <c r="V245" s="764"/>
      <c r="W245" s="1224"/>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6"/>
      <c r="B246" s="1206"/>
      <c r="C246" s="1206"/>
      <c r="D246" s="1206"/>
      <c r="E246" s="1206"/>
      <c r="F246" s="1206"/>
      <c r="G246" s="1027"/>
      <c r="H246" s="1016"/>
      <c r="I246" s="1206"/>
      <c r="J246" s="1206"/>
      <c r="K246" s="966"/>
      <c r="L246" s="689"/>
      <c r="M246" s="558" t="s">
        <v>25</v>
      </c>
      <c r="N246" s="1007"/>
      <c r="O246" s="1007"/>
      <c r="P246" s="1007"/>
      <c r="Q246" s="1007"/>
      <c r="R246" s="1007"/>
      <c r="S246" s="1007"/>
      <c r="T246" s="1007"/>
      <c r="U246" s="1007"/>
      <c r="V246" s="763"/>
      <c r="W246" s="1225"/>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6"/>
      <c r="B247" s="1206"/>
      <c r="C247" s="1206"/>
      <c r="D247" s="1206"/>
      <c r="E247" s="1206"/>
      <c r="F247" s="1027"/>
      <c r="G247" s="1027"/>
      <c r="H247" s="1016"/>
      <c r="I247" s="1206"/>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6"/>
      <c r="B248" s="1206"/>
      <c r="C248" s="1206"/>
      <c r="D248" s="1206"/>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6"/>
      <c r="B249" s="1206"/>
      <c r="C249" s="1206"/>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6"/>
      <c r="B250" s="1206"/>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6"/>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94"/>
      <c r="D297" s="1154">
        <v>1</v>
      </c>
      <c r="E297" s="1208"/>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4"/>
      <c r="D298" s="1154"/>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5"/>
      <c r="D302" s="249"/>
      <c r="E302" s="455"/>
      <c r="F302" s="1296"/>
      <c r="G302" s="1154">
        <v>0</v>
      </c>
      <c r="H302" s="1152"/>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5"/>
      <c r="D303" s="249"/>
      <c r="E303" s="455"/>
      <c r="F303" s="1296"/>
      <c r="G303" s="1154"/>
      <c r="H303" s="115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4">
        <v>1</v>
      </c>
      <c r="B337" s="214"/>
      <c r="C337" s="214"/>
      <c r="D337" s="214"/>
      <c r="F337" s="334" t="str">
        <f>"2." &amp;mergeValue(A337)</f>
        <v>2.1</v>
      </c>
      <c r="G337" s="416" t="s">
        <v>494</v>
      </c>
      <c r="H337" s="316"/>
      <c r="I337" s="196" t="s">
        <v>591</v>
      </c>
      <c r="J337" s="333"/>
      <c r="K337" s="214"/>
      <c r="L337" s="214"/>
      <c r="M337" s="214"/>
      <c r="N337" s="214"/>
      <c r="O337" s="214"/>
      <c r="P337" s="214"/>
      <c r="Q337" s="214"/>
      <c r="R337" s="214"/>
      <c r="S337" s="214"/>
      <c r="T337" s="214"/>
    </row>
    <row r="338" spans="1:20" s="190" customFormat="1" ht="90">
      <c r="A338" s="1204"/>
      <c r="B338" s="214"/>
      <c r="C338" s="214"/>
      <c r="D338" s="214"/>
      <c r="F338" s="334" t="str">
        <f>"3." &amp;mergeValue(A338)</f>
        <v>3.1</v>
      </c>
      <c r="G338" s="416" t="s">
        <v>495</v>
      </c>
      <c r="H338" s="316"/>
      <c r="I338" s="196" t="s">
        <v>589</v>
      </c>
      <c r="J338" s="333"/>
      <c r="K338" s="214"/>
      <c r="L338" s="214"/>
      <c r="M338" s="214"/>
      <c r="N338" s="214"/>
      <c r="O338" s="214"/>
      <c r="P338" s="214"/>
      <c r="Q338" s="214"/>
      <c r="R338" s="214"/>
      <c r="S338" s="214"/>
      <c r="T338" s="214"/>
    </row>
    <row r="339" spans="1:20" s="190" customFormat="1" ht="45">
      <c r="A339" s="1204"/>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4"/>
      <c r="B340" s="1204">
        <v>1</v>
      </c>
      <c r="C340" s="341"/>
      <c r="D340" s="341"/>
      <c r="F340" s="334" t="str">
        <f>"4."&amp;mergeValue(A340) &amp;"."&amp;mergeValue(B340)</f>
        <v>4.1.1</v>
      </c>
      <c r="G340" s="323" t="s">
        <v>593</v>
      </c>
      <c r="H340" s="316" t="str">
        <f>IF(region_name="","",region_name)</f>
        <v>Ярославская область</v>
      </c>
      <c r="I340" s="196" t="s">
        <v>499</v>
      </c>
      <c r="J340" s="333"/>
      <c r="K340" s="214"/>
      <c r="L340" s="214"/>
      <c r="M340" s="214"/>
      <c r="N340" s="214"/>
      <c r="O340" s="214"/>
      <c r="P340" s="214"/>
      <c r="Q340" s="214"/>
      <c r="R340" s="214"/>
      <c r="S340" s="214"/>
      <c r="T340" s="214"/>
    </row>
    <row r="341" spans="1:20" s="190" customFormat="1" ht="191.25">
      <c r="A341" s="1204"/>
      <c r="B341" s="1204"/>
      <c r="C341" s="1204">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4"/>
      <c r="B342" s="1204"/>
      <c r="C342" s="1204"/>
      <c r="D342" s="341">
        <v>1</v>
      </c>
      <c r="F342" s="334" t="str">
        <f>"4."&amp;mergeValue(A342) &amp;"."&amp;mergeValue(B342)&amp;"."&amp;mergeValue(C342)&amp;"."&amp;mergeValue(D342)</f>
        <v>4.1.1.1.1</v>
      </c>
      <c r="G342" s="419" t="s">
        <v>498</v>
      </c>
      <c r="H342" s="316"/>
      <c r="I342" s="1205" t="s">
        <v>592</v>
      </c>
      <c r="J342" s="333"/>
      <c r="K342" s="214"/>
      <c r="L342" s="214"/>
      <c r="M342" s="214"/>
      <c r="N342" s="214"/>
      <c r="O342" s="214"/>
      <c r="P342" s="214"/>
      <c r="Q342" s="214"/>
      <c r="R342" s="214"/>
      <c r="S342" s="214"/>
      <c r="T342" s="214"/>
    </row>
    <row r="343" spans="1:20" s="190" customFormat="1" ht="18.75">
      <c r="A343" s="1204"/>
      <c r="B343" s="1204"/>
      <c r="C343" s="1204"/>
      <c r="D343" s="341"/>
      <c r="F343" s="423"/>
      <c r="G343" s="424" t="s">
        <v>4</v>
      </c>
      <c r="H343" s="425"/>
      <c r="I343" s="1205"/>
      <c r="J343" s="333"/>
      <c r="K343" s="214"/>
      <c r="L343" s="214"/>
      <c r="M343" s="214"/>
      <c r="N343" s="214"/>
      <c r="O343" s="214"/>
      <c r="P343" s="214"/>
      <c r="Q343" s="214"/>
      <c r="R343" s="214"/>
      <c r="S343" s="214"/>
      <c r="T343" s="214"/>
    </row>
    <row r="344" spans="1:20" s="190" customFormat="1" ht="18.75">
      <c r="A344" s="1204"/>
      <c r="B344" s="1204"/>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4"/>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97">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Q197:Q199"/>
    <mergeCell ref="R197:R199"/>
    <mergeCell ref="S197:S198"/>
    <mergeCell ref="T197:T198"/>
    <mergeCell ref="AR91:AR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82:W182"/>
    <mergeCell ref="T131:T132"/>
    <mergeCell ref="O148:V148"/>
    <mergeCell ref="T149:T150"/>
    <mergeCell ref="R149:R150"/>
    <mergeCell ref="U149:U150"/>
    <mergeCell ref="O146:V146"/>
    <mergeCell ref="O128:V128"/>
    <mergeCell ref="O130:V13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AM91:AM92"/>
    <mergeCell ref="AN91:AN92"/>
    <mergeCell ref="AO91:AO92"/>
    <mergeCell ref="AP91:AP92"/>
    <mergeCell ref="O85:AQ85"/>
    <mergeCell ref="O86:AQ86"/>
    <mergeCell ref="O87:AQ87"/>
    <mergeCell ref="O88:AQ88"/>
    <mergeCell ref="O89:AQ89"/>
    <mergeCell ref="O90:AQ90"/>
    <mergeCell ref="AF91:AF92"/>
    <mergeCell ref="AG91:AG92"/>
    <mergeCell ref="AH91:AH92"/>
    <mergeCell ref="AI91:AI92"/>
    <mergeCell ref="Y91:Y92"/>
    <mergeCell ref="Z91:Z92"/>
    <mergeCell ref="AA91:AA92"/>
    <mergeCell ref="AB91:AB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Z85:WWZ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B91:WNB92 WMG149 WWC37 WMG73 WWC73 WMG131 WWX91:WWX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Y91:WMY92 WWU91:WWU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dataValidation allowBlank="1" promptTitle="checkPeriodRange" sqref="WWD109:WWD110 WVY38 WVY74 WVY132 WWT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WP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WO96:WWZ98 WVT99:WWE100 WMS96:WND98 WLX99:WMI100 WCW96:WDH98 WCB99:WCM100 VTA96:VTL98 VSF99:VSQ100 VJE96:VJP98 VIJ99:VIU100 UZI96:UZT98 UYN99:UYY100 UPM96:UPX98 UOR99:UPC100 UFQ96:UGB98 UEV99:UFG100 TVU96:TWF98 TUZ99:TVK100 TLY96:TMJ98 TLD99:TLO100 TCC96:TCN98 TBH99:TBS100 SSG96:SSR98 SRL99:SRW100 SIK96:SIV98 SHP99:SIA100 RYO96:RYZ98 RXT99:RYE100 ROS96:RPD98 RNX99:ROI100 REW96:RFH98 REB99:REM100 QVA96:QVL98 QUF99:QUQ100 QLE96:QLP98 QKJ99:QKU100 QBI96:QBT98 QAN99:QAY100 PRM96:PRX98 PQR99:PRC100 PHQ96:PIB98 PGV99:PHG100 OXU96:OYF98 OWZ99:OXK100 ONY96:OOJ98 OND99:ONO100 OEC96:OEN98 ODH99:ODS100 NUG96:NUR98 NTL99:NTW100 NKK96:NKV98 NJP99:NKA100 NAO96:NAZ98 MZT99:NAE100 MQS96:MRD98 MPX99:MQI100 MGW96:MHH98 MGB99:MGM100 LXA96:LXL98 LWF99:LWQ100 LNE96:LNP98 LMJ99:LMU100 LDI96:LDT98 LCN99:LCY100 KTM96:KTX98 KSR99:KTC100 KJQ96:KKB98 KIV99:KJG100 JZU96:KAF98 JYZ99:JZK100 JPY96:JQJ98 JPD99:JPO100 JGC96:JGN98 JFH99:JFS100 IWG96:IWR98 IVL99:IVW100 IMK96:IMV98 ILP99:IMA100 ICO96:ICZ98 IBT99:ICE100 HSS96:HTD98 HRX99:HSI100 HIW96:HJH98 HIB99:HIM100 GZA96:GZL98 GYF99:GYQ100 GPE96:GPP98 GOJ99:GOU100 GFI96:GFT98 GEN99:GEY100 FVM96:FVX98 FUR99:FVC100 FLQ96:FMB98 FKV99:FLG100 FBU96:FCF98 FAZ99:FBK100 ERY96:ESJ98 ERD99:ERO100 EIC96:EIN98 EHH99:EHS100 DYG96:DYR98 DXL99:DXW100 DOK96:DOV98 DNP99:DOA100 DEO96:DEZ98 DDT99:DEE100 CUS96:CVD98 CTX99:CUI100 CKW96:CLH98 CKB99:CKM100 CBA96:CBL98 CAF99:CAQ100 BRE96:BRP98 BQJ99:BQU100 BHI96:BHT98 BGN99:BGY100 AXM96:AXX98 AWR99:AXC100 ANQ96:AOB98 AMV99:ANG100 ADU96:AEF98 ACZ99:ADK100 TY96:UJ98 TD99:TO100 KC96:KN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5" t="s">
        <v>582</v>
      </c>
      <c r="BA1" s="1325"/>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719</v>
      </c>
      <c r="AC2" s="44" t="s">
        <v>310</v>
      </c>
      <c r="AD2" s="209" t="s">
        <v>310</v>
      </c>
      <c r="AF2" s="45" t="s">
        <v>36</v>
      </c>
      <c r="AH2" s="143" t="s">
        <v>342</v>
      </c>
      <c r="AI2" s="143" t="s">
        <v>342</v>
      </c>
      <c r="AK2" s="143" t="s">
        <v>346</v>
      </c>
      <c r="AM2" s="143" t="s">
        <v>356</v>
      </c>
      <c r="AP2" s="1101" t="s">
        <v>613</v>
      </c>
      <c r="AQ2" s="1034" t="s">
        <v>615</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c r="AC3" s="44" t="s">
        <v>311</v>
      </c>
      <c r="AD3" s="209" t="s">
        <v>311</v>
      </c>
      <c r="AF3" s="45" t="s">
        <v>37</v>
      </c>
      <c r="AH3" s="143" t="s">
        <v>365</v>
      </c>
      <c r="AI3" s="143" t="s">
        <v>344</v>
      </c>
      <c r="AK3" s="143" t="s">
        <v>347</v>
      </c>
      <c r="AM3" s="143" t="s">
        <v>357</v>
      </c>
      <c r="AP3" s="1101" t="s">
        <v>772</v>
      </c>
      <c r="AQ3" s="1034" t="s">
        <v>762</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01" t="s">
        <v>771</v>
      </c>
      <c r="AQ4" s="1034" t="s">
        <v>616</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01" t="s">
        <v>614</v>
      </c>
      <c r="AQ5" s="1034" t="s">
        <v>617</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01" t="s">
        <v>615</v>
      </c>
      <c r="AQ6" s="1034" t="s">
        <v>620</v>
      </c>
      <c r="AU6" s="220"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01" t="s">
        <v>762</v>
      </c>
      <c r="AQ7" s="1034" t="s">
        <v>619</v>
      </c>
      <c r="AU7" s="220"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01" t="s">
        <v>616</v>
      </c>
      <c r="AQ8" s="1034" t="s">
        <v>618</v>
      </c>
      <c r="AU8" s="220" t="s">
        <v>383</v>
      </c>
      <c r="AW8" s="409" t="s">
        <v>556</v>
      </c>
      <c r="AX8" s="410" t="s">
        <v>556</v>
      </c>
      <c r="AZ8" s="146" t="s">
        <v>692</v>
      </c>
      <c r="BA8" s="179" t="s">
        <v>691</v>
      </c>
    </row>
    <row r="9" spans="1:55" ht="11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01" t="s">
        <v>617</v>
      </c>
      <c r="AQ9" s="1034" t="s">
        <v>613</v>
      </c>
      <c r="AW9" s="409" t="s">
        <v>557</v>
      </c>
      <c r="AX9" s="410" t="s">
        <v>557</v>
      </c>
      <c r="AZ9" s="146" t="s">
        <v>769</v>
      </c>
      <c r="BA9" s="179" t="s">
        <v>603</v>
      </c>
    </row>
    <row r="10" spans="1:55" ht="56.25">
      <c r="A10" s="6" t="s">
        <v>109</v>
      </c>
      <c r="B10" s="44">
        <v>2008</v>
      </c>
      <c r="E10" s="143" t="s">
        <v>194</v>
      </c>
      <c r="F10" s="147"/>
      <c r="I10" s="143" t="s">
        <v>208</v>
      </c>
      <c r="O10" s="544" t="s">
        <v>651</v>
      </c>
      <c r="V10" s="1040" t="s">
        <v>208</v>
      </c>
      <c r="W10" s="1037"/>
      <c r="X10" s="1035" t="s">
        <v>619</v>
      </c>
      <c r="Y10" s="1036" t="s">
        <v>686</v>
      </c>
      <c r="Z10" s="208"/>
      <c r="AP10" s="1101" t="s">
        <v>620</v>
      </c>
      <c r="AQ10" s="1034" t="s">
        <v>772</v>
      </c>
      <c r="AW10" s="409" t="s">
        <v>558</v>
      </c>
      <c r="AX10" s="410" t="s">
        <v>558</v>
      </c>
    </row>
    <row r="11" spans="1:55" ht="33.75">
      <c r="A11" s="6" t="s">
        <v>110</v>
      </c>
      <c r="B11" s="44">
        <v>2009</v>
      </c>
      <c r="E11" s="143" t="s">
        <v>195</v>
      </c>
      <c r="F11" s="147"/>
      <c r="I11" s="143" t="s">
        <v>209</v>
      </c>
      <c r="O11" s="527" t="s">
        <v>652</v>
      </c>
      <c r="V11" s="1039" t="s">
        <v>209</v>
      </c>
      <c r="W11" s="461"/>
      <c r="X11" s="460" t="s">
        <v>620</v>
      </c>
      <c r="Y11" s="752" t="s">
        <v>674</v>
      </c>
      <c r="Z11" s="208"/>
      <c r="AP11" s="1101" t="s">
        <v>619</v>
      </c>
      <c r="AQ11" s="741" t="s">
        <v>771</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01"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31.12.2023</v>
      </c>
      <c r="H29" s="275" t="s">
        <v>1019</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0</v>
      </c>
    </row>
    <row r="47" spans="1:1">
      <c r="A47" s="1033">
        <f>IF('Форма 4.2.2 | Т-ТН'!$M$24="",1,0)</f>
        <v>0</v>
      </c>
    </row>
    <row r="48" spans="1:1">
      <c r="A48" s="1033">
        <f>IF('Форма 4.2.2 | Т-ТН'!$R$24="",1,0)</f>
        <v>0</v>
      </c>
    </row>
    <row r="49" spans="1:1">
      <c r="A49" s="1033">
        <f>IF('Форма 4.2.2 | Т-ТН'!$T$24="",1,0)</f>
        <v>0</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4.2.2 | Т-ТН'!$O$24="",1,0)</f>
        <v>0</v>
      </c>
    </row>
    <row r="116" spans="1:1">
      <c r="A116" s="1101">
        <f>IF('Форма 4.2.2 | Т-ТН'!$Y$24="",1,0)</f>
        <v>0</v>
      </c>
    </row>
    <row r="117" spans="1:1">
      <c r="A117" s="1101">
        <f>IF('Форма 4.2.2 | Т-ТН'!$AA$24="",1,0)</f>
        <v>0</v>
      </c>
    </row>
    <row r="118" spans="1:1">
      <c r="A118" s="1101">
        <f>IF('Форма 4.2.2 | Т-ТН'!$V$24="",1,0)</f>
        <v>0</v>
      </c>
    </row>
    <row r="119" spans="1:1">
      <c r="A119" s="1101">
        <f>IF('Форма 4.2.2 | Т-ТН'!$Z$24="",1,0)</f>
        <v>0</v>
      </c>
    </row>
    <row r="120" spans="1:1">
      <c r="A120" s="1101">
        <f>IF('Форма 4.2.2 | Т-ТН'!$AB$24="",1,0)</f>
        <v>0</v>
      </c>
    </row>
    <row r="121" spans="1:1">
      <c r="A121" s="1101">
        <f>IF('Форма 4.2.2 | Т-ТН'!$AF$24="",1,0)</f>
        <v>0</v>
      </c>
    </row>
    <row r="122" spans="1:1">
      <c r="A122" s="1101">
        <f>IF('Форма 4.2.2 | Т-ТН'!$AH$24="",1,0)</f>
        <v>0</v>
      </c>
    </row>
    <row r="123" spans="1:1">
      <c r="A123" s="1101">
        <f>IF('Форма 4.2.2 | Т-ТН'!$AC$24="",1,0)</f>
        <v>0</v>
      </c>
    </row>
    <row r="124" spans="1:1">
      <c r="A124" s="1101">
        <f>IF('Форма 4.2.2 | Т-ТН'!$AG$24="",1,0)</f>
        <v>0</v>
      </c>
    </row>
    <row r="125" spans="1:1">
      <c r="A125" s="1101">
        <f>IF('Форма 4.2.2 | Т-ТН'!$AI$24="",1,0)</f>
        <v>0</v>
      </c>
    </row>
    <row r="126" spans="1:1">
      <c r="A126" s="1101">
        <f>IF('Форма 4.2.2 | Т-ТН'!$AM$24="",1,0)</f>
        <v>0</v>
      </c>
    </row>
    <row r="127" spans="1:1">
      <c r="A127" s="1101">
        <f>IF('Форма 4.2.2 | Т-ТН'!$AO$24="",1,0)</f>
        <v>0</v>
      </c>
    </row>
    <row r="128" spans="1:1">
      <c r="A128" s="1101">
        <f>IF('Форма 4.2.2 | Т-ТН'!$AJ$24="",1,0)</f>
        <v>0</v>
      </c>
    </row>
    <row r="129" spans="1:1">
      <c r="A129" s="1101">
        <f>IF('Форма 4.2.2 | Т-ТН'!$AN$24="",1,0)</f>
        <v>0</v>
      </c>
    </row>
    <row r="130" spans="1:1">
      <c r="A130" s="1101">
        <f>IF('Форма 4.2.2 | Т-ТН'!$AP$24="",1,0)</f>
        <v>0</v>
      </c>
    </row>
    <row r="131" spans="1:1">
      <c r="A131" s="1101">
        <f>IF('Форма 4.7'!$E$13="",1,0)</f>
        <v>0</v>
      </c>
    </row>
    <row r="132" spans="1:1">
      <c r="A132" s="1101">
        <f>IF('Форма 4.7'!$F$13="",1,0)</f>
        <v>0</v>
      </c>
    </row>
    <row r="133" spans="1:1">
      <c r="A133" s="1101">
        <f>IF('Форма 4.7'!$E$14="",1,0)</f>
        <v>0</v>
      </c>
    </row>
    <row r="134" spans="1:1">
      <c r="A134" s="1101">
        <f>IF('Форма 4.7'!$F$14="",1,0)</f>
        <v>0</v>
      </c>
    </row>
    <row r="135" spans="1:1">
      <c r="A135" s="1101">
        <f>IF('Форма 4.7'!$E$15="",1,0)</f>
        <v>0</v>
      </c>
    </row>
    <row r="136" spans="1:1">
      <c r="A136" s="1101">
        <f>IF('Форма 4.7'!$F$15="",1,0)</f>
        <v>0</v>
      </c>
    </row>
    <row r="137" spans="1:1">
      <c r="A137" s="1101">
        <f>IF('Форма 4.7'!$E$16="",1,0)</f>
        <v>0</v>
      </c>
    </row>
    <row r="138" spans="1:1">
      <c r="A138" s="1101">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1"/>
  </cols>
  <sheetData>
    <row r="1" spans="1:3">
      <c r="A1" s="1101" t="s">
        <v>512</v>
      </c>
      <c r="B1" s="1101" t="s">
        <v>513</v>
      </c>
      <c r="C1" s="1101" t="s">
        <v>67</v>
      </c>
    </row>
    <row r="2" spans="1:3">
      <c r="A2" s="1101">
        <v>4189678</v>
      </c>
      <c r="B2" s="1101" t="s">
        <v>977</v>
      </c>
      <c r="C2" s="1101" t="s">
        <v>978</v>
      </c>
    </row>
    <row r="3" spans="1:3">
      <c r="A3" s="1101">
        <v>4190415</v>
      </c>
      <c r="B3" s="1101" t="s">
        <v>979</v>
      </c>
      <c r="C3" s="1101" t="s">
        <v>978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997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331</v>
      </c>
    </row>
    <row r="2" spans="1:2">
      <c r="A2" s="1101">
        <v>4213775</v>
      </c>
      <c r="B2" s="1101" t="s">
        <v>613</v>
      </c>
    </row>
    <row r="3" spans="1:2">
      <c r="A3" s="1101">
        <v>4213784</v>
      </c>
      <c r="B3" s="1101" t="s">
        <v>772</v>
      </c>
    </row>
    <row r="4" spans="1:2">
      <c r="A4" s="1101">
        <v>4213781</v>
      </c>
      <c r="B4" s="1101" t="s">
        <v>771</v>
      </c>
    </row>
    <row r="5" spans="1:2">
      <c r="A5" s="1101">
        <v>4213776</v>
      </c>
      <c r="B5" s="1101" t="s">
        <v>614</v>
      </c>
    </row>
    <row r="6" spans="1:2">
      <c r="A6" s="1101">
        <v>4213777</v>
      </c>
      <c r="B6" s="1101" t="s">
        <v>615</v>
      </c>
    </row>
    <row r="7" spans="1:2">
      <c r="A7" s="1101">
        <v>4238670</v>
      </c>
      <c r="B7" s="1101" t="s">
        <v>762</v>
      </c>
    </row>
    <row r="8" spans="1:2">
      <c r="A8" s="1101">
        <v>4213778</v>
      </c>
      <c r="B8" s="1101" t="s">
        <v>616</v>
      </c>
    </row>
    <row r="9" spans="1:2">
      <c r="A9" s="1101">
        <v>4213780</v>
      </c>
      <c r="B9" s="1101" t="s">
        <v>617</v>
      </c>
    </row>
    <row r="10" spans="1:2">
      <c r="A10" s="1101">
        <v>4213779</v>
      </c>
      <c r="B10" s="1101" t="s">
        <v>620</v>
      </c>
    </row>
    <row r="11" spans="1:2">
      <c r="A11" s="1101">
        <v>4213783</v>
      </c>
      <c r="B11" s="1101" t="s">
        <v>619</v>
      </c>
    </row>
    <row r="12" spans="1:2">
      <c r="A12" s="1101">
        <v>4213782</v>
      </c>
      <c r="B12" s="1101"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31" zoomScaleNormal="100" workbookViewId="0">
      <selection activeCell="J44" sqref="J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31352310</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9" t="s">
        <v>770</v>
      </c>
      <c r="F5" s="1150"/>
      <c r="G5" s="434"/>
      <c r="J5" s="308"/>
    </row>
    <row r="6" spans="1:12" s="371" customFormat="1" ht="6">
      <c r="A6" s="365"/>
      <c r="B6" s="366"/>
      <c r="C6" s="367"/>
      <c r="D6" s="368"/>
      <c r="E6" s="373"/>
      <c r="F6" s="374"/>
      <c r="G6" s="375"/>
      <c r="I6" s="372"/>
    </row>
    <row r="7" spans="1:12" ht="27">
      <c r="D7" s="24"/>
      <c r="E7" s="25" t="s">
        <v>52</v>
      </c>
      <c r="F7" s="327" t="s">
        <v>48</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20" t="s">
        <v>981</v>
      </c>
      <c r="G11" s="380"/>
    </row>
    <row r="12" spans="1:12" ht="27">
      <c r="D12" s="24"/>
      <c r="E12" s="81" t="s">
        <v>473</v>
      </c>
      <c r="F12" s="1120" t="s">
        <v>982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502</v>
      </c>
      <c r="F18" s="328" t="s">
        <v>986</v>
      </c>
      <c r="G18" s="382"/>
    </row>
    <row r="19" spans="1:9" ht="27">
      <c r="D19" s="24"/>
      <c r="E19" s="81" t="s">
        <v>597</v>
      </c>
      <c r="F19" s="329" t="s">
        <v>987</v>
      </c>
      <c r="G19" s="382"/>
    </row>
    <row r="20" spans="1:9" ht="27">
      <c r="D20" s="24"/>
      <c r="E20" s="81" t="s">
        <v>596</v>
      </c>
      <c r="F20" s="328" t="s">
        <v>988</v>
      </c>
      <c r="G20" s="382"/>
    </row>
    <row r="21" spans="1:9" ht="27">
      <c r="D21" s="24"/>
      <c r="E21" s="81" t="s">
        <v>501</v>
      </c>
      <c r="F21" s="328" t="s">
        <v>989</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984</v>
      </c>
      <c r="G29" s="381"/>
    </row>
    <row r="30" spans="1:9" ht="27" hidden="1">
      <c r="C30" s="28"/>
      <c r="D30" s="29"/>
      <c r="E30" s="52" t="s">
        <v>203</v>
      </c>
      <c r="F30" s="332"/>
      <c r="G30" s="381"/>
    </row>
    <row r="31" spans="1:9" ht="27">
      <c r="C31" s="28"/>
      <c r="D31" s="29"/>
      <c r="E31" s="30" t="s">
        <v>53</v>
      </c>
      <c r="F31" s="331" t="s">
        <v>985</v>
      </c>
      <c r="G31" s="381"/>
    </row>
    <row r="32" spans="1:9" ht="27">
      <c r="C32" s="28"/>
      <c r="D32" s="29"/>
      <c r="E32" s="30" t="s">
        <v>54</v>
      </c>
      <c r="F32" s="331" t="s">
        <v>983</v>
      </c>
      <c r="G32" s="381"/>
      <c r="H32" s="31"/>
    </row>
    <row r="33" spans="1:9" s="371" customFormat="1" ht="6">
      <c r="A33" s="376"/>
      <c r="B33" s="366"/>
      <c r="C33" s="367"/>
      <c r="D33" s="377"/>
      <c r="E33" s="373"/>
      <c r="F33" s="378"/>
      <c r="G33" s="379"/>
      <c r="I33" s="372"/>
    </row>
    <row r="34" spans="1:9" ht="27">
      <c r="A34" s="199"/>
      <c r="D34" s="26"/>
      <c r="E34" s="798" t="s">
        <v>724</v>
      </c>
      <c r="F34" s="1121"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33.75">
      <c r="A40" s="201"/>
      <c r="B40" s="92"/>
      <c r="D40" s="33"/>
      <c r="E40" s="32" t="s">
        <v>546</v>
      </c>
      <c r="F40" s="328" t="s">
        <v>990</v>
      </c>
      <c r="G40" s="380"/>
    </row>
    <row r="41" spans="1:9" ht="27">
      <c r="A41" s="201"/>
      <c r="B41" s="92"/>
      <c r="D41" s="33"/>
      <c r="E41" s="41" t="s">
        <v>547</v>
      </c>
      <c r="F41" s="328" t="s">
        <v>991</v>
      </c>
      <c r="G41" s="380"/>
    </row>
    <row r="42" spans="1:9" ht="19.5">
      <c r="D42" s="24"/>
      <c r="E42" s="25"/>
      <c r="F42" s="444" t="s">
        <v>579</v>
      </c>
      <c r="G42" s="21"/>
    </row>
    <row r="43" spans="1:9" ht="27">
      <c r="A43" s="201"/>
      <c r="D43" s="21"/>
      <c r="E43" s="442" t="s">
        <v>87</v>
      </c>
      <c r="F43" s="448" t="s">
        <v>992</v>
      </c>
      <c r="G43" s="380"/>
    </row>
    <row r="44" spans="1:9" ht="27">
      <c r="A44" s="201"/>
      <c r="B44" s="92"/>
      <c r="D44" s="33"/>
      <c r="E44" s="442" t="s">
        <v>88</v>
      </c>
      <c r="F44" s="448" t="s">
        <v>993</v>
      </c>
      <c r="G44" s="380"/>
    </row>
    <row r="45" spans="1:9" ht="27">
      <c r="A45" s="201"/>
      <c r="B45" s="92"/>
      <c r="D45" s="33"/>
      <c r="E45" s="442" t="s">
        <v>580</v>
      </c>
      <c r="F45" s="448" t="s">
        <v>994</v>
      </c>
      <c r="G45" s="380"/>
    </row>
    <row r="46" spans="1:9" ht="27">
      <c r="D46" s="24"/>
      <c r="E46" s="443" t="s">
        <v>581</v>
      </c>
      <c r="F46" s="448" t="s">
        <v>995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332</v>
      </c>
    </row>
    <row r="2" spans="1:2">
      <c r="A2" s="1101">
        <v>4190064</v>
      </c>
      <c r="B2" s="1101" t="s">
        <v>967</v>
      </c>
    </row>
    <row r="3" spans="1:2">
      <c r="A3" s="1101">
        <v>4190065</v>
      </c>
      <c r="B3" s="1101" t="s">
        <v>968</v>
      </c>
    </row>
    <row r="4" spans="1:2">
      <c r="A4" s="1101">
        <v>4190066</v>
      </c>
      <c r="B4" s="1101" t="s">
        <v>969</v>
      </c>
    </row>
    <row r="5" spans="1:2">
      <c r="A5" s="1101">
        <v>4190067</v>
      </c>
      <c r="B5" s="1101" t="s">
        <v>970</v>
      </c>
    </row>
    <row r="6" spans="1:2">
      <c r="A6" s="1101">
        <v>4190068</v>
      </c>
      <c r="B6" s="1101" t="s">
        <v>971</v>
      </c>
    </row>
    <row r="7" spans="1:2">
      <c r="A7" s="1101">
        <v>4190069</v>
      </c>
      <c r="B7" s="1101" t="s">
        <v>972</v>
      </c>
    </row>
    <row r="8" spans="1:2">
      <c r="A8" s="1101">
        <v>4190070</v>
      </c>
      <c r="B8" s="1101" t="s">
        <v>973</v>
      </c>
    </row>
    <row r="9" spans="1:2">
      <c r="A9" s="1101">
        <v>4190071</v>
      </c>
      <c r="B9" s="1101" t="s">
        <v>974</v>
      </c>
    </row>
    <row r="10" spans="1:2">
      <c r="A10" s="1101">
        <v>4190072</v>
      </c>
      <c r="B10" s="1101" t="s">
        <v>975</v>
      </c>
    </row>
    <row r="11" spans="1:2">
      <c r="A11" s="1101">
        <v>4190073</v>
      </c>
      <c r="B11" s="1101" t="s">
        <v>976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3" t="s">
        <v>397</v>
      </c>
      <c r="E4" s="1164"/>
      <c r="F4" s="1164"/>
      <c r="G4" s="1164"/>
      <c r="H4" s="1165"/>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6"/>
      <c r="E6" s="1166"/>
      <c r="F6" s="1167" t="s">
        <v>84</v>
      </c>
      <c r="G6" s="1167"/>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4" t="s">
        <v>16</v>
      </c>
      <c r="E8" s="1154"/>
      <c r="F8" s="1154" t="s">
        <v>398</v>
      </c>
      <c r="G8" s="1154"/>
      <c r="H8" s="1154"/>
      <c r="I8" s="1168" t="s">
        <v>399</v>
      </c>
      <c r="J8" s="1168"/>
      <c r="K8" s="1168"/>
      <c r="L8" s="1168"/>
      <c r="M8" s="212"/>
      <c r="N8" s="212"/>
      <c r="O8" s="212"/>
      <c r="P8" s="212"/>
      <c r="Q8" s="359"/>
      <c r="R8" s="212"/>
      <c r="S8" s="356"/>
      <c r="T8" s="356"/>
      <c r="U8" s="356"/>
      <c r="V8" s="356"/>
    </row>
    <row r="9" spans="1:256" s="126" customFormat="1" ht="20.25" customHeight="1">
      <c r="A9" s="125"/>
      <c r="B9" s="36"/>
      <c r="C9" s="230"/>
      <c r="D9" s="240" t="s">
        <v>92</v>
      </c>
      <c r="E9" s="240" t="s">
        <v>400</v>
      </c>
      <c r="F9" s="1159" t="s">
        <v>92</v>
      </c>
      <c r="G9" s="1160"/>
      <c r="H9" s="241" t="s">
        <v>400</v>
      </c>
      <c r="I9" s="1161" t="s">
        <v>92</v>
      </c>
      <c r="J9" s="1161"/>
      <c r="K9" s="241" t="s">
        <v>400</v>
      </c>
      <c r="L9" s="241" t="s">
        <v>401</v>
      </c>
      <c r="M9" s="212"/>
      <c r="N9" s="212"/>
      <c r="O9" s="212"/>
      <c r="P9" s="212"/>
      <c r="Q9" s="359"/>
      <c r="R9" s="212"/>
      <c r="S9" s="356"/>
      <c r="T9" s="356"/>
      <c r="U9" s="356"/>
      <c r="V9" s="356"/>
    </row>
    <row r="10" spans="1:256" ht="12" customHeight="1">
      <c r="C10" s="249"/>
      <c r="D10" s="354" t="s">
        <v>93</v>
      </c>
      <c r="E10" s="354" t="s">
        <v>49</v>
      </c>
      <c r="F10" s="1162" t="s">
        <v>50</v>
      </c>
      <c r="G10" s="1162"/>
      <c r="H10" s="354" t="s">
        <v>51</v>
      </c>
      <c r="I10" s="1162" t="s">
        <v>68</v>
      </c>
      <c r="J10" s="1162"/>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53"/>
      <c r="D12" s="1154">
        <v>1</v>
      </c>
      <c r="E12" s="1155" t="s">
        <v>997</v>
      </c>
      <c r="F12" s="1113"/>
      <c r="G12" s="1103">
        <v>0</v>
      </c>
      <c r="H12" s="357"/>
      <c r="I12" s="250"/>
      <c r="J12" s="394" t="s">
        <v>519</v>
      </c>
      <c r="K12" s="734"/>
      <c r="L12" s="266"/>
      <c r="M12" s="830">
        <f>mergeValue(H12)</f>
        <v>0</v>
      </c>
      <c r="N12" s="1009"/>
      <c r="O12" s="1009"/>
      <c r="P12" s="830" t="str">
        <f>IF(ISERROR(MATCH(Q12,MODesc,0)),"n","y")</f>
        <v>n</v>
      </c>
      <c r="Q12" s="1009" t="s">
        <v>997</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3"/>
      <c r="D13" s="1154"/>
      <c r="E13" s="1156"/>
      <c r="F13" s="1157"/>
      <c r="G13" s="1154">
        <v>1</v>
      </c>
      <c r="H13" s="1152" t="s">
        <v>961</v>
      </c>
      <c r="I13" s="250"/>
      <c r="J13" s="394" t="s">
        <v>519</v>
      </c>
      <c r="K13" s="734"/>
      <c r="L13" s="266"/>
      <c r="M13" s="830" t="str">
        <f>mergeValue(H13)</f>
        <v>город Рыбинск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3"/>
      <c r="D14" s="1154"/>
      <c r="E14" s="1156"/>
      <c r="F14" s="1158"/>
      <c r="G14" s="1154"/>
      <c r="H14" s="1152"/>
      <c r="I14" s="1124"/>
      <c r="J14" s="1103">
        <v>1</v>
      </c>
      <c r="K14" s="1112" t="s">
        <v>961</v>
      </c>
      <c r="L14" s="247" t="s">
        <v>962</v>
      </c>
      <c r="M14" s="830" t="str">
        <f>mergeValue(H14)</f>
        <v>город Рыбинск</v>
      </c>
      <c r="N14" s="1009"/>
      <c r="O14" s="1009"/>
      <c r="P14" s="1009"/>
      <c r="Q14" s="1009"/>
      <c r="R14" s="830" t="str">
        <f>K14&amp;" ("&amp;L14&amp;")"</f>
        <v>город Рыбинск (78715000)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61"/>
  </cols>
  <sheetData>
    <row r="1" spans="1:4">
      <c r="A1" s="1061" t="s">
        <v>966</v>
      </c>
      <c r="B1" t="s">
        <v>514</v>
      </c>
      <c r="C1" t="s">
        <v>515</v>
      </c>
      <c r="D1" t="s">
        <v>965</v>
      </c>
    </row>
    <row r="2" spans="1:4">
      <c r="A2" s="1061">
        <v>1</v>
      </c>
      <c r="B2" t="s">
        <v>777</v>
      </c>
      <c r="C2" t="s">
        <v>779</v>
      </c>
      <c r="D2" t="s">
        <v>780</v>
      </c>
    </row>
    <row r="3" spans="1:4">
      <c r="A3" s="1061">
        <v>2</v>
      </c>
      <c r="B3" t="s">
        <v>777</v>
      </c>
      <c r="C3" t="s">
        <v>777</v>
      </c>
      <c r="D3" t="s">
        <v>778</v>
      </c>
    </row>
    <row r="4" spans="1:4">
      <c r="A4" s="1061">
        <v>3</v>
      </c>
      <c r="B4" t="s">
        <v>777</v>
      </c>
      <c r="C4" t="s">
        <v>781</v>
      </c>
      <c r="D4" t="s">
        <v>782</v>
      </c>
    </row>
    <row r="5" spans="1:4">
      <c r="A5" s="1061">
        <v>4</v>
      </c>
      <c r="B5" t="s">
        <v>777</v>
      </c>
      <c r="C5" t="s">
        <v>783</v>
      </c>
      <c r="D5" t="s">
        <v>784</v>
      </c>
    </row>
    <row r="6" spans="1:4">
      <c r="A6" s="1061">
        <v>5</v>
      </c>
      <c r="B6" t="s">
        <v>785</v>
      </c>
      <c r="C6" t="s">
        <v>787</v>
      </c>
      <c r="D6" t="s">
        <v>788</v>
      </c>
    </row>
    <row r="7" spans="1:4">
      <c r="A7" s="1061">
        <v>6</v>
      </c>
      <c r="B7" t="s">
        <v>785</v>
      </c>
      <c r="C7" t="s">
        <v>785</v>
      </c>
      <c r="D7" t="s">
        <v>786</v>
      </c>
    </row>
    <row r="8" spans="1:4">
      <c r="A8" s="1061">
        <v>7</v>
      </c>
      <c r="B8" t="s">
        <v>785</v>
      </c>
      <c r="C8" t="s">
        <v>789</v>
      </c>
      <c r="D8" t="s">
        <v>790</v>
      </c>
    </row>
    <row r="9" spans="1:4">
      <c r="A9" s="1061">
        <v>8</v>
      </c>
      <c r="B9" t="s">
        <v>785</v>
      </c>
      <c r="C9" t="s">
        <v>791</v>
      </c>
      <c r="D9" t="s">
        <v>792</v>
      </c>
    </row>
    <row r="10" spans="1:4">
      <c r="A10" s="1061">
        <v>9</v>
      </c>
      <c r="B10" t="s">
        <v>785</v>
      </c>
      <c r="C10" t="s">
        <v>793</v>
      </c>
      <c r="D10" t="s">
        <v>794</v>
      </c>
    </row>
    <row r="11" spans="1:4">
      <c r="A11" s="1061">
        <v>10</v>
      </c>
      <c r="B11" t="s">
        <v>785</v>
      </c>
      <c r="C11" t="s">
        <v>795</v>
      </c>
      <c r="D11" t="s">
        <v>796</v>
      </c>
    </row>
    <row r="12" spans="1:4">
      <c r="A12" s="1061">
        <v>11</v>
      </c>
      <c r="B12" t="s">
        <v>797</v>
      </c>
      <c r="C12" t="s">
        <v>797</v>
      </c>
      <c r="D12" t="s">
        <v>798</v>
      </c>
    </row>
    <row r="13" spans="1:4">
      <c r="A13" s="1061">
        <v>12</v>
      </c>
      <c r="B13" t="s">
        <v>797</v>
      </c>
      <c r="C13" t="s">
        <v>799</v>
      </c>
      <c r="D13" t="s">
        <v>800</v>
      </c>
    </row>
    <row r="14" spans="1:4">
      <c r="A14" s="1061">
        <v>13</v>
      </c>
      <c r="B14" t="s">
        <v>797</v>
      </c>
      <c r="C14" t="s">
        <v>801</v>
      </c>
      <c r="D14" t="s">
        <v>802</v>
      </c>
    </row>
    <row r="15" spans="1:4">
      <c r="A15" s="1061">
        <v>14</v>
      </c>
      <c r="B15" t="s">
        <v>797</v>
      </c>
      <c r="C15" t="s">
        <v>803</v>
      </c>
      <c r="D15" t="s">
        <v>804</v>
      </c>
    </row>
    <row r="16" spans="1:4">
      <c r="A16" s="1061">
        <v>15</v>
      </c>
      <c r="B16" t="s">
        <v>805</v>
      </c>
      <c r="C16" t="s">
        <v>807</v>
      </c>
      <c r="D16" t="s">
        <v>808</v>
      </c>
    </row>
    <row r="17" spans="1:4">
      <c r="A17" s="1061">
        <v>16</v>
      </c>
      <c r="B17" t="s">
        <v>805</v>
      </c>
      <c r="C17" t="s">
        <v>805</v>
      </c>
      <c r="D17" t="s">
        <v>806</v>
      </c>
    </row>
    <row r="18" spans="1:4">
      <c r="A18" s="1061">
        <v>17</v>
      </c>
      <c r="B18" t="s">
        <v>805</v>
      </c>
      <c r="C18" t="s">
        <v>809</v>
      </c>
      <c r="D18" t="s">
        <v>810</v>
      </c>
    </row>
    <row r="19" spans="1:4">
      <c r="A19" s="1061">
        <v>18</v>
      </c>
      <c r="B19" t="s">
        <v>805</v>
      </c>
      <c r="C19" t="s">
        <v>811</v>
      </c>
      <c r="D19" t="s">
        <v>812</v>
      </c>
    </row>
    <row r="20" spans="1:4">
      <c r="A20" s="1061">
        <v>19</v>
      </c>
      <c r="B20" t="s">
        <v>805</v>
      </c>
      <c r="C20" t="s">
        <v>813</v>
      </c>
      <c r="D20" t="s">
        <v>814</v>
      </c>
    </row>
    <row r="21" spans="1:4">
      <c r="A21" s="1061">
        <v>20</v>
      </c>
      <c r="B21" t="s">
        <v>805</v>
      </c>
      <c r="C21" t="s">
        <v>815</v>
      </c>
      <c r="D21" t="s">
        <v>816</v>
      </c>
    </row>
    <row r="22" spans="1:4">
      <c r="A22" s="1061">
        <v>21</v>
      </c>
      <c r="B22" t="s">
        <v>817</v>
      </c>
      <c r="C22" t="s">
        <v>819</v>
      </c>
      <c r="D22" t="s">
        <v>820</v>
      </c>
    </row>
    <row r="23" spans="1:4">
      <c r="A23" s="1061">
        <v>22</v>
      </c>
      <c r="B23" t="s">
        <v>817</v>
      </c>
      <c r="C23" t="s">
        <v>817</v>
      </c>
      <c r="D23" t="s">
        <v>818</v>
      </c>
    </row>
    <row r="24" spans="1:4">
      <c r="A24" s="1061">
        <v>23</v>
      </c>
      <c r="B24" t="s">
        <v>817</v>
      </c>
      <c r="C24" t="s">
        <v>821</v>
      </c>
      <c r="D24" t="s">
        <v>822</v>
      </c>
    </row>
    <row r="25" spans="1:4">
      <c r="A25" s="1061">
        <v>24</v>
      </c>
      <c r="B25" t="s">
        <v>817</v>
      </c>
      <c r="C25" t="s">
        <v>823</v>
      </c>
      <c r="D25" t="s">
        <v>824</v>
      </c>
    </row>
    <row r="26" spans="1:4">
      <c r="A26" s="1061">
        <v>25</v>
      </c>
      <c r="B26" t="s">
        <v>817</v>
      </c>
      <c r="C26" t="s">
        <v>825</v>
      </c>
      <c r="D26" t="s">
        <v>826</v>
      </c>
    </row>
    <row r="27" spans="1:4">
      <c r="A27" s="1061">
        <v>26</v>
      </c>
      <c r="B27" t="s">
        <v>827</v>
      </c>
      <c r="C27" t="s">
        <v>829</v>
      </c>
      <c r="D27" t="s">
        <v>830</v>
      </c>
    </row>
    <row r="28" spans="1:4">
      <c r="A28" s="1061">
        <v>27</v>
      </c>
      <c r="B28" t="s">
        <v>827</v>
      </c>
      <c r="C28" t="s">
        <v>831</v>
      </c>
      <c r="D28" t="s">
        <v>832</v>
      </c>
    </row>
    <row r="29" spans="1:4">
      <c r="A29" s="1061">
        <v>28</v>
      </c>
      <c r="B29" t="s">
        <v>827</v>
      </c>
      <c r="C29" t="s">
        <v>833</v>
      </c>
      <c r="D29" t="s">
        <v>834</v>
      </c>
    </row>
    <row r="30" spans="1:4">
      <c r="A30" s="1061">
        <v>29</v>
      </c>
      <c r="B30" t="s">
        <v>827</v>
      </c>
      <c r="C30" t="s">
        <v>827</v>
      </c>
      <c r="D30" t="s">
        <v>828</v>
      </c>
    </row>
    <row r="31" spans="1:4">
      <c r="A31" s="1061">
        <v>30</v>
      </c>
      <c r="B31" t="s">
        <v>827</v>
      </c>
      <c r="C31" t="s">
        <v>835</v>
      </c>
      <c r="D31" t="s">
        <v>836</v>
      </c>
    </row>
    <row r="32" spans="1:4">
      <c r="A32" s="1061">
        <v>31</v>
      </c>
      <c r="B32" t="s">
        <v>837</v>
      </c>
      <c r="C32" t="s">
        <v>839</v>
      </c>
      <c r="D32" t="s">
        <v>840</v>
      </c>
    </row>
    <row r="33" spans="1:4">
      <c r="A33" s="1061">
        <v>32</v>
      </c>
      <c r="B33" t="s">
        <v>837</v>
      </c>
      <c r="C33" t="s">
        <v>837</v>
      </c>
      <c r="D33" t="s">
        <v>838</v>
      </c>
    </row>
    <row r="34" spans="1:4">
      <c r="A34" s="1061">
        <v>33</v>
      </c>
      <c r="B34" t="s">
        <v>837</v>
      </c>
      <c r="C34" t="s">
        <v>841</v>
      </c>
      <c r="D34" t="s">
        <v>842</v>
      </c>
    </row>
    <row r="35" spans="1:4">
      <c r="A35" s="1061">
        <v>34</v>
      </c>
      <c r="B35" t="s">
        <v>837</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845</v>
      </c>
      <c r="D38" t="s">
        <v>846</v>
      </c>
    </row>
    <row r="39" spans="1:4">
      <c r="A39" s="1061">
        <v>38</v>
      </c>
      <c r="B39" t="s">
        <v>845</v>
      </c>
      <c r="C39" t="s">
        <v>851</v>
      </c>
      <c r="D39" t="s">
        <v>852</v>
      </c>
    </row>
    <row r="40" spans="1:4">
      <c r="A40" s="1061">
        <v>39</v>
      </c>
      <c r="B40" t="s">
        <v>845</v>
      </c>
      <c r="C40" t="s">
        <v>853</v>
      </c>
      <c r="D40" t="s">
        <v>854</v>
      </c>
    </row>
    <row r="41" spans="1:4">
      <c r="A41" s="1061">
        <v>40</v>
      </c>
      <c r="B41" t="s">
        <v>855</v>
      </c>
      <c r="C41" t="s">
        <v>857</v>
      </c>
      <c r="D41" t="s">
        <v>858</v>
      </c>
    </row>
    <row r="42" spans="1:4">
      <c r="A42" s="1061">
        <v>41</v>
      </c>
      <c r="B42" t="s">
        <v>855</v>
      </c>
      <c r="C42" t="s">
        <v>859</v>
      </c>
      <c r="D42" t="s">
        <v>860</v>
      </c>
    </row>
    <row r="43" spans="1:4">
      <c r="A43" s="1061">
        <v>42</v>
      </c>
      <c r="B43" t="s">
        <v>855</v>
      </c>
      <c r="C43" t="s">
        <v>855</v>
      </c>
      <c r="D43" t="s">
        <v>856</v>
      </c>
    </row>
    <row r="44" spans="1:4">
      <c r="A44" s="1061">
        <v>43</v>
      </c>
      <c r="B44" t="s">
        <v>855</v>
      </c>
      <c r="C44" t="s">
        <v>861</v>
      </c>
      <c r="D44" t="s">
        <v>862</v>
      </c>
    </row>
    <row r="45" spans="1:4">
      <c r="A45" s="1061">
        <v>44</v>
      </c>
      <c r="B45" t="s">
        <v>863</v>
      </c>
      <c r="C45" t="s">
        <v>865</v>
      </c>
      <c r="D45" t="s">
        <v>866</v>
      </c>
    </row>
    <row r="46" spans="1:4">
      <c r="A46" s="1061">
        <v>45</v>
      </c>
      <c r="B46" t="s">
        <v>863</v>
      </c>
      <c r="C46" t="s">
        <v>867</v>
      </c>
      <c r="D46" t="s">
        <v>868</v>
      </c>
    </row>
    <row r="47" spans="1:4">
      <c r="A47" s="1061">
        <v>46</v>
      </c>
      <c r="B47" t="s">
        <v>863</v>
      </c>
      <c r="C47" t="s">
        <v>863</v>
      </c>
      <c r="D47" t="s">
        <v>864</v>
      </c>
    </row>
    <row r="48" spans="1:4">
      <c r="A48" s="1061">
        <v>47</v>
      </c>
      <c r="B48" t="s">
        <v>863</v>
      </c>
      <c r="C48" t="s">
        <v>869</v>
      </c>
      <c r="D48" t="s">
        <v>870</v>
      </c>
    </row>
    <row r="49" spans="1:4">
      <c r="A49" s="1061">
        <v>48</v>
      </c>
      <c r="B49" t="s">
        <v>871</v>
      </c>
      <c r="C49" t="s">
        <v>873</v>
      </c>
      <c r="D49" t="s">
        <v>874</v>
      </c>
    </row>
    <row r="50" spans="1:4">
      <c r="A50" s="1061">
        <v>49</v>
      </c>
      <c r="B50" t="s">
        <v>871</v>
      </c>
      <c r="C50" t="s">
        <v>875</v>
      </c>
      <c r="D50" t="s">
        <v>876</v>
      </c>
    </row>
    <row r="51" spans="1:4">
      <c r="A51" s="1061">
        <v>50</v>
      </c>
      <c r="B51" t="s">
        <v>871</v>
      </c>
      <c r="C51" t="s">
        <v>833</v>
      </c>
      <c r="D51" t="s">
        <v>877</v>
      </c>
    </row>
    <row r="52" spans="1:4">
      <c r="A52" s="1061">
        <v>51</v>
      </c>
      <c r="B52" t="s">
        <v>871</v>
      </c>
      <c r="C52" t="s">
        <v>878</v>
      </c>
      <c r="D52" t="s">
        <v>879</v>
      </c>
    </row>
    <row r="53" spans="1:4">
      <c r="A53" s="1061">
        <v>52</v>
      </c>
      <c r="B53" t="s">
        <v>871</v>
      </c>
      <c r="C53" t="s">
        <v>871</v>
      </c>
      <c r="D53" t="s">
        <v>872</v>
      </c>
    </row>
    <row r="54" spans="1:4">
      <c r="A54" s="1061">
        <v>53</v>
      </c>
      <c r="B54" t="s">
        <v>871</v>
      </c>
      <c r="C54" t="s">
        <v>880</v>
      </c>
      <c r="D54" t="s">
        <v>881</v>
      </c>
    </row>
    <row r="55" spans="1:4">
      <c r="A55" s="1061">
        <v>54</v>
      </c>
      <c r="B55" t="s">
        <v>882</v>
      </c>
      <c r="C55" t="s">
        <v>884</v>
      </c>
      <c r="D55" t="s">
        <v>885</v>
      </c>
    </row>
    <row r="56" spans="1:4">
      <c r="A56" s="1061">
        <v>55</v>
      </c>
      <c r="B56" t="s">
        <v>882</v>
      </c>
      <c r="C56" t="s">
        <v>886</v>
      </c>
      <c r="D56" t="s">
        <v>887</v>
      </c>
    </row>
    <row r="57" spans="1:4">
      <c r="A57" s="1061">
        <v>56</v>
      </c>
      <c r="B57" t="s">
        <v>882</v>
      </c>
      <c r="C57" t="s">
        <v>888</v>
      </c>
      <c r="D57" t="s">
        <v>889</v>
      </c>
    </row>
    <row r="58" spans="1:4">
      <c r="A58" s="1061">
        <v>57</v>
      </c>
      <c r="B58" t="s">
        <v>882</v>
      </c>
      <c r="C58" t="s">
        <v>890</v>
      </c>
      <c r="D58" t="s">
        <v>891</v>
      </c>
    </row>
    <row r="59" spans="1:4">
      <c r="A59" s="1061">
        <v>58</v>
      </c>
      <c r="B59" t="s">
        <v>882</v>
      </c>
      <c r="C59" t="s">
        <v>882</v>
      </c>
      <c r="D59" t="s">
        <v>883</v>
      </c>
    </row>
    <row r="60" spans="1:4">
      <c r="A60" s="1061">
        <v>59</v>
      </c>
      <c r="B60" t="s">
        <v>882</v>
      </c>
      <c r="C60" t="s">
        <v>892</v>
      </c>
      <c r="D60" t="s">
        <v>893</v>
      </c>
    </row>
    <row r="61" spans="1:4">
      <c r="A61" s="1061">
        <v>60</v>
      </c>
      <c r="B61" t="s">
        <v>894</v>
      </c>
      <c r="C61" t="s">
        <v>896</v>
      </c>
      <c r="D61" t="s">
        <v>897</v>
      </c>
    </row>
    <row r="62" spans="1:4">
      <c r="A62" s="1061">
        <v>61</v>
      </c>
      <c r="B62" t="s">
        <v>894</v>
      </c>
      <c r="C62" t="s">
        <v>849</v>
      </c>
      <c r="D62" t="s">
        <v>898</v>
      </c>
    </row>
    <row r="63" spans="1:4">
      <c r="A63" s="1061">
        <v>62</v>
      </c>
      <c r="B63" t="s">
        <v>894</v>
      </c>
      <c r="C63" t="s">
        <v>899</v>
      </c>
      <c r="D63" t="s">
        <v>900</v>
      </c>
    </row>
    <row r="64" spans="1:4">
      <c r="A64" s="1061">
        <v>63</v>
      </c>
      <c r="B64" t="s">
        <v>894</v>
      </c>
      <c r="C64" t="s">
        <v>901</v>
      </c>
      <c r="D64" t="s">
        <v>902</v>
      </c>
    </row>
    <row r="65" spans="1:4">
      <c r="A65" s="1061">
        <v>64</v>
      </c>
      <c r="B65" t="s">
        <v>894</v>
      </c>
      <c r="C65" t="s">
        <v>903</v>
      </c>
      <c r="D65" t="s">
        <v>904</v>
      </c>
    </row>
    <row r="66" spans="1:4">
      <c r="A66" s="1061">
        <v>65</v>
      </c>
      <c r="B66" t="s">
        <v>894</v>
      </c>
      <c r="C66" t="s">
        <v>905</v>
      </c>
      <c r="D66" t="s">
        <v>906</v>
      </c>
    </row>
    <row r="67" spans="1:4">
      <c r="A67" s="1061">
        <v>66</v>
      </c>
      <c r="B67" t="s">
        <v>894</v>
      </c>
      <c r="C67" t="s">
        <v>907</v>
      </c>
      <c r="D67" t="s">
        <v>908</v>
      </c>
    </row>
    <row r="68" spans="1:4">
      <c r="A68" s="1061">
        <v>67</v>
      </c>
      <c r="B68" t="s">
        <v>894</v>
      </c>
      <c r="C68" t="s">
        <v>853</v>
      </c>
      <c r="D68" t="s">
        <v>909</v>
      </c>
    </row>
    <row r="69" spans="1:4">
      <c r="A69" s="1061">
        <v>68</v>
      </c>
      <c r="B69" t="s">
        <v>894</v>
      </c>
      <c r="C69" t="s">
        <v>910</v>
      </c>
      <c r="D69" t="s">
        <v>911</v>
      </c>
    </row>
    <row r="70" spans="1:4">
      <c r="A70" s="1061">
        <v>69</v>
      </c>
      <c r="B70" t="s">
        <v>894</v>
      </c>
      <c r="C70" t="s">
        <v>894</v>
      </c>
      <c r="D70" t="s">
        <v>895</v>
      </c>
    </row>
    <row r="71" spans="1:4">
      <c r="A71" s="1061">
        <v>70</v>
      </c>
      <c r="B71" t="s">
        <v>894</v>
      </c>
      <c r="C71" t="s">
        <v>912</v>
      </c>
      <c r="D71" t="s">
        <v>913</v>
      </c>
    </row>
    <row r="72" spans="1:4">
      <c r="A72" s="1061">
        <v>71</v>
      </c>
      <c r="B72" t="s">
        <v>894</v>
      </c>
      <c r="C72" t="s">
        <v>914</v>
      </c>
      <c r="D72" t="s">
        <v>915</v>
      </c>
    </row>
    <row r="73" spans="1:4">
      <c r="A73" s="1061">
        <v>72</v>
      </c>
      <c r="B73" t="s">
        <v>916</v>
      </c>
      <c r="C73" t="s">
        <v>918</v>
      </c>
      <c r="D73" t="s">
        <v>919</v>
      </c>
    </row>
    <row r="74" spans="1:4">
      <c r="A74" s="1061">
        <v>73</v>
      </c>
      <c r="B74" t="s">
        <v>916</v>
      </c>
      <c r="C74" t="s">
        <v>920</v>
      </c>
      <c r="D74" t="s">
        <v>921</v>
      </c>
    </row>
    <row r="75" spans="1:4">
      <c r="A75" s="1061">
        <v>74</v>
      </c>
      <c r="B75" t="s">
        <v>916</v>
      </c>
      <c r="C75" t="s">
        <v>922</v>
      </c>
      <c r="D75" t="s">
        <v>923</v>
      </c>
    </row>
    <row r="76" spans="1:4">
      <c r="A76" s="1061">
        <v>75</v>
      </c>
      <c r="B76" t="s">
        <v>916</v>
      </c>
      <c r="C76" t="s">
        <v>924</v>
      </c>
      <c r="D76" t="s">
        <v>925</v>
      </c>
    </row>
    <row r="77" spans="1:4">
      <c r="A77" s="1061">
        <v>76</v>
      </c>
      <c r="B77" t="s">
        <v>916</v>
      </c>
      <c r="C77" t="s">
        <v>916</v>
      </c>
      <c r="D77" t="s">
        <v>917</v>
      </c>
    </row>
    <row r="78" spans="1:4">
      <c r="A78" s="1061">
        <v>77</v>
      </c>
      <c r="B78" t="s">
        <v>916</v>
      </c>
      <c r="C78" t="s">
        <v>926</v>
      </c>
      <c r="D78" t="s">
        <v>927</v>
      </c>
    </row>
    <row r="79" spans="1:4">
      <c r="A79" s="1061">
        <v>78</v>
      </c>
      <c r="B79" t="s">
        <v>928</v>
      </c>
      <c r="C79" t="s">
        <v>930</v>
      </c>
      <c r="D79" t="s">
        <v>931</v>
      </c>
    </row>
    <row r="80" spans="1:4">
      <c r="A80" s="1061">
        <v>79</v>
      </c>
      <c r="B80" t="s">
        <v>928</v>
      </c>
      <c r="C80" t="s">
        <v>932</v>
      </c>
      <c r="D80" t="s">
        <v>933</v>
      </c>
    </row>
    <row r="81" spans="1:4">
      <c r="A81" s="1061">
        <v>80</v>
      </c>
      <c r="B81" t="s">
        <v>928</v>
      </c>
      <c r="C81" t="s">
        <v>934</v>
      </c>
      <c r="D81" t="s">
        <v>935</v>
      </c>
    </row>
    <row r="82" spans="1:4">
      <c r="A82" s="1061">
        <v>81</v>
      </c>
      <c r="B82" t="s">
        <v>928</v>
      </c>
      <c r="C82" t="s">
        <v>936</v>
      </c>
      <c r="D82" t="s">
        <v>937</v>
      </c>
    </row>
    <row r="83" spans="1:4">
      <c r="A83" s="1061">
        <v>82</v>
      </c>
      <c r="B83" t="s">
        <v>928</v>
      </c>
      <c r="C83" t="s">
        <v>938</v>
      </c>
      <c r="D83" t="s">
        <v>939</v>
      </c>
    </row>
    <row r="84" spans="1:4">
      <c r="A84" s="1061">
        <v>83</v>
      </c>
      <c r="B84" t="s">
        <v>928</v>
      </c>
      <c r="C84" t="s">
        <v>928</v>
      </c>
      <c r="D84" t="s">
        <v>929</v>
      </c>
    </row>
    <row r="85" spans="1:4">
      <c r="A85" s="1061">
        <v>84</v>
      </c>
      <c r="B85" t="s">
        <v>928</v>
      </c>
      <c r="C85" t="s">
        <v>940</v>
      </c>
      <c r="D85" t="s">
        <v>941</v>
      </c>
    </row>
    <row r="86" spans="1:4">
      <c r="A86" s="1061">
        <v>85</v>
      </c>
      <c r="B86" t="s">
        <v>942</v>
      </c>
      <c r="C86" t="s">
        <v>944</v>
      </c>
      <c r="D86" t="s">
        <v>945</v>
      </c>
    </row>
    <row r="87" spans="1:4">
      <c r="A87" s="1061">
        <v>86</v>
      </c>
      <c r="B87" t="s">
        <v>942</v>
      </c>
      <c r="C87" t="s">
        <v>946</v>
      </c>
      <c r="D87" t="s">
        <v>947</v>
      </c>
    </row>
    <row r="88" spans="1:4">
      <c r="A88" s="1061">
        <v>87</v>
      </c>
      <c r="B88" t="s">
        <v>942</v>
      </c>
      <c r="C88" t="s">
        <v>948</v>
      </c>
      <c r="D88" t="s">
        <v>949</v>
      </c>
    </row>
    <row r="89" spans="1:4">
      <c r="A89" s="1061">
        <v>88</v>
      </c>
      <c r="B89" t="s">
        <v>942</v>
      </c>
      <c r="C89" t="s">
        <v>950</v>
      </c>
      <c r="D89" t="s">
        <v>951</v>
      </c>
    </row>
    <row r="90" spans="1:4">
      <c r="A90" s="1061">
        <v>89</v>
      </c>
      <c r="B90" t="s">
        <v>942</v>
      </c>
      <c r="C90" t="s">
        <v>952</v>
      </c>
      <c r="D90" t="s">
        <v>953</v>
      </c>
    </row>
    <row r="91" spans="1:4">
      <c r="A91" s="1061">
        <v>90</v>
      </c>
      <c r="B91" t="s">
        <v>942</v>
      </c>
      <c r="C91" t="s">
        <v>954</v>
      </c>
      <c r="D91" t="s">
        <v>955</v>
      </c>
    </row>
    <row r="92" spans="1:4">
      <c r="A92" s="1061">
        <v>91</v>
      </c>
      <c r="B92" t="s">
        <v>942</v>
      </c>
      <c r="C92" t="s">
        <v>861</v>
      </c>
      <c r="D92" t="s">
        <v>956</v>
      </c>
    </row>
    <row r="93" spans="1:4">
      <c r="A93" s="1061">
        <v>92</v>
      </c>
      <c r="B93" t="s">
        <v>942</v>
      </c>
      <c r="C93" t="s">
        <v>957</v>
      </c>
      <c r="D93" t="s">
        <v>958</v>
      </c>
    </row>
    <row r="94" spans="1:4">
      <c r="A94" s="1061">
        <v>93</v>
      </c>
      <c r="B94" t="s">
        <v>942</v>
      </c>
      <c r="C94" t="s">
        <v>942</v>
      </c>
      <c r="D94" t="s">
        <v>943</v>
      </c>
    </row>
    <row r="95" spans="1:4">
      <c r="A95" s="1061">
        <v>94</v>
      </c>
      <c r="B95" t="s">
        <v>959</v>
      </c>
      <c r="C95" t="s">
        <v>959</v>
      </c>
      <c r="D95" t="s">
        <v>960</v>
      </c>
    </row>
    <row r="96" spans="1:4">
      <c r="A96" s="1061">
        <v>95</v>
      </c>
      <c r="B96" t="s">
        <v>961</v>
      </c>
      <c r="C96" t="s">
        <v>961</v>
      </c>
      <c r="D96" t="s">
        <v>962</v>
      </c>
    </row>
    <row r="97" spans="1:4">
      <c r="A97" s="1061">
        <v>96</v>
      </c>
      <c r="B97" t="s">
        <v>963</v>
      </c>
      <c r="C97" t="s">
        <v>963</v>
      </c>
      <c r="D97" t="s">
        <v>964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713</v>
      </c>
      <c r="E5" s="1164"/>
      <c r="F5" s="1164"/>
      <c r="G5" s="1164"/>
      <c r="H5" s="1164"/>
      <c r="I5" s="1164"/>
      <c r="J5" s="1165"/>
      <c r="K5" s="436"/>
      <c r="L5" s="176"/>
      <c r="M5" s="176"/>
      <c r="N5" s="176"/>
      <c r="O5" s="176"/>
      <c r="P5" s="176"/>
      <c r="Q5" s="176"/>
      <c r="R5" s="176"/>
      <c r="S5" s="568"/>
      <c r="T5" s="568"/>
      <c r="U5" s="568"/>
      <c r="V5" s="568"/>
      <c r="W5" s="176"/>
    </row>
    <row r="6" spans="1:24" s="469" customFormat="1" ht="3" customHeight="1">
      <c r="A6" s="311"/>
      <c r="B6" s="311"/>
      <c r="D6" s="1185"/>
      <c r="E6" s="1186"/>
      <c r="F6" s="1186"/>
      <c r="G6" s="1186"/>
      <c r="H6" s="1186"/>
      <c r="I6" s="1186"/>
      <c r="J6" s="1187"/>
      <c r="S6" s="646"/>
      <c r="T6" s="646"/>
      <c r="U6" s="646"/>
      <c r="V6" s="646"/>
    </row>
    <row r="7" spans="1:24" s="469" customFormat="1" ht="5.25" hidden="1" customHeight="1">
      <c r="A7" s="311"/>
      <c r="B7" s="311"/>
      <c r="E7" s="1188"/>
      <c r="F7" s="1188"/>
      <c r="G7" s="1184"/>
      <c r="H7" s="1184"/>
      <c r="I7" s="1184"/>
      <c r="J7" s="1184"/>
      <c r="S7" s="646"/>
      <c r="T7" s="646"/>
      <c r="U7" s="646"/>
      <c r="V7" s="646"/>
    </row>
    <row r="8" spans="1:24" s="469" customFormat="1" ht="5.25" hidden="1" customHeight="1">
      <c r="A8" s="311"/>
      <c r="B8" s="311"/>
      <c r="E8" s="1188"/>
      <c r="F8" s="1188"/>
      <c r="G8" s="1184"/>
      <c r="H8" s="1184"/>
      <c r="I8" s="1184"/>
      <c r="J8" s="1184"/>
      <c r="S8" s="646"/>
      <c r="T8" s="646"/>
      <c r="U8" s="646"/>
      <c r="V8" s="646"/>
    </row>
    <row r="9" spans="1:24" s="469" customFormat="1" ht="5.25" hidden="1" customHeight="1">
      <c r="A9" s="311"/>
      <c r="B9" s="311"/>
      <c r="E9" s="1188"/>
      <c r="F9" s="1188"/>
      <c r="G9" s="1184"/>
      <c r="H9" s="1184"/>
      <c r="I9" s="1184"/>
      <c r="J9" s="1184"/>
      <c r="S9" s="646"/>
      <c r="T9" s="646"/>
      <c r="U9" s="646"/>
      <c r="V9" s="646"/>
    </row>
    <row r="10" spans="1:24" s="646" customFormat="1" ht="5.25" hidden="1">
      <c r="A10" s="311"/>
      <c r="B10" s="311"/>
      <c r="E10" s="1189"/>
      <c r="F10" s="1189"/>
      <c r="G10" s="841"/>
      <c r="H10" s="465"/>
      <c r="I10" s="794"/>
      <c r="J10" s="794"/>
    </row>
    <row r="11" spans="1:24" s="159" customFormat="1" ht="18.75" hidden="1" customHeight="1">
      <c r="A11" s="311"/>
      <c r="B11" s="311"/>
      <c r="D11" s="152"/>
      <c r="E11" s="1190" t="s">
        <v>720</v>
      </c>
      <c r="F11" s="1190"/>
      <c r="G11" s="1125"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90" t="s">
        <v>721</v>
      </c>
      <c r="F12" s="1190"/>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3"/>
      <c r="F13" s="1183"/>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2" t="s">
        <v>92</v>
      </c>
      <c r="E17" s="1182" t="s">
        <v>297</v>
      </c>
      <c r="F17" s="1182" t="s">
        <v>80</v>
      </c>
      <c r="G17" s="1182" t="s">
        <v>439</v>
      </c>
      <c r="H17" s="1182" t="s">
        <v>92</v>
      </c>
      <c r="I17" s="1182"/>
      <c r="J17" s="1182" t="s">
        <v>20</v>
      </c>
      <c r="K17" s="1194" t="s">
        <v>479</v>
      </c>
      <c r="L17" s="1194"/>
      <c r="M17" s="1194"/>
      <c r="N17" s="1194"/>
      <c r="O17" s="1194" t="s">
        <v>711</v>
      </c>
      <c r="P17" s="1194"/>
      <c r="Q17" s="1194"/>
      <c r="R17" s="1194"/>
      <c r="S17" s="1194" t="s">
        <v>712</v>
      </c>
      <c r="T17" s="1194"/>
      <c r="U17" s="1194"/>
      <c r="V17" s="119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41" t="s">
        <v>300</v>
      </c>
      <c r="T18" s="1182" t="s">
        <v>92</v>
      </c>
      <c r="U18" s="1182"/>
      <c r="V18" s="541" t="s">
        <v>400</v>
      </c>
      <c r="W18" s="1182"/>
    </row>
    <row r="19" spans="1:24" s="405" customFormat="1" ht="12" customHeight="1">
      <c r="A19" s="404"/>
      <c r="B19" s="404"/>
      <c r="D19" s="42" t="s">
        <v>93</v>
      </c>
      <c r="E19" s="42" t="s">
        <v>49</v>
      </c>
      <c r="F19" s="42" t="s">
        <v>50</v>
      </c>
      <c r="G19" s="42" t="s">
        <v>51</v>
      </c>
      <c r="H19" s="1191" t="s">
        <v>68</v>
      </c>
      <c r="I19" s="1191"/>
      <c r="J19" s="42" t="s">
        <v>69</v>
      </c>
      <c r="K19" s="42" t="s">
        <v>183</v>
      </c>
      <c r="L19" s="1191" t="s">
        <v>184</v>
      </c>
      <c r="M19" s="1191"/>
      <c r="N19" s="42" t="s">
        <v>208</v>
      </c>
      <c r="O19" s="42" t="s">
        <v>209</v>
      </c>
      <c r="P19" s="1191" t="s">
        <v>210</v>
      </c>
      <c r="Q19" s="1191"/>
      <c r="R19" s="42" t="s">
        <v>211</v>
      </c>
      <c r="S19" s="526" t="s">
        <v>210</v>
      </c>
      <c r="T19" s="1191" t="s">
        <v>211</v>
      </c>
      <c r="U19" s="1191"/>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4</v>
      </c>
      <c r="C21" s="309"/>
      <c r="D21" s="1175">
        <v>1</v>
      </c>
      <c r="E21" s="1176" t="s">
        <v>614</v>
      </c>
      <c r="F21" s="1178" t="s">
        <v>998</v>
      </c>
      <c r="G21" s="1181" t="s">
        <v>85</v>
      </c>
      <c r="H21" s="1175"/>
      <c r="I21" s="1175">
        <v>1</v>
      </c>
      <c r="J21" s="1195" t="s">
        <v>718</v>
      </c>
      <c r="K21" s="1171" t="s">
        <v>85</v>
      </c>
      <c r="L21" s="1169"/>
      <c r="M21" s="1169" t="s">
        <v>93</v>
      </c>
      <c r="N21" s="1174"/>
      <c r="O21" s="1171" t="s">
        <v>85</v>
      </c>
      <c r="P21" s="1169"/>
      <c r="Q21" s="1169" t="s">
        <v>93</v>
      </c>
      <c r="R21" s="1170"/>
      <c r="S21" s="1171" t="s">
        <v>85</v>
      </c>
      <c r="T21" s="1088"/>
      <c r="U21" s="1088" t="s">
        <v>93</v>
      </c>
      <c r="V21" s="1126"/>
      <c r="W21" s="307"/>
    </row>
    <row r="22" spans="1:24" s="1102" customFormat="1" ht="17.100000000000001" customHeight="1">
      <c r="A22" s="749"/>
      <c r="C22" s="748"/>
      <c r="D22" s="1175"/>
      <c r="E22" s="1176"/>
      <c r="F22" s="1179"/>
      <c r="G22" s="1181"/>
      <c r="H22" s="1175"/>
      <c r="I22" s="1175"/>
      <c r="J22" s="1196"/>
      <c r="K22" s="1171"/>
      <c r="L22" s="1169"/>
      <c r="M22" s="1169"/>
      <c r="N22" s="1174"/>
      <c r="O22" s="1171"/>
      <c r="P22" s="1169"/>
      <c r="Q22" s="1169"/>
      <c r="R22" s="1170"/>
      <c r="S22" s="1171"/>
      <c r="T22" s="1090"/>
      <c r="U22" s="745"/>
      <c r="V22" s="746"/>
      <c r="W22" s="747"/>
    </row>
    <row r="23" spans="1:24" s="1102" customFormat="1" ht="17.100000000000001" customHeight="1">
      <c r="A23" s="749"/>
      <c r="C23" s="748"/>
      <c r="D23" s="1173"/>
      <c r="E23" s="1177"/>
      <c r="F23" s="1179"/>
      <c r="G23" s="1172"/>
      <c r="H23" s="1173"/>
      <c r="I23" s="1173"/>
      <c r="J23" s="1196"/>
      <c r="K23" s="1172"/>
      <c r="L23" s="1173"/>
      <c r="M23" s="1173"/>
      <c r="N23" s="1170"/>
      <c r="O23" s="1172"/>
      <c r="P23" s="1114"/>
      <c r="Q23" s="745"/>
      <c r="R23" s="746"/>
      <c r="S23" s="742"/>
      <c r="T23" s="742"/>
      <c r="U23" s="742"/>
      <c r="V23" s="742"/>
      <c r="W23" s="747"/>
    </row>
    <row r="24" spans="1:24" s="1102" customFormat="1" ht="15" customHeight="1">
      <c r="A24" s="749"/>
      <c r="C24" s="748"/>
      <c r="D24" s="1173"/>
      <c r="E24" s="1177"/>
      <c r="F24" s="1179"/>
      <c r="G24" s="1172"/>
      <c r="H24" s="1173"/>
      <c r="I24" s="1173"/>
      <c r="J24" s="1197"/>
      <c r="K24" s="1172"/>
      <c r="L24" s="745"/>
      <c r="M24" s="746"/>
      <c r="N24" s="746"/>
      <c r="O24" s="746"/>
      <c r="P24" s="746"/>
      <c r="Q24" s="746"/>
      <c r="R24" s="746"/>
      <c r="S24" s="742"/>
      <c r="T24" s="742"/>
      <c r="U24" s="742"/>
      <c r="V24" s="742"/>
      <c r="W24" s="747"/>
    </row>
    <row r="25" spans="1:24" s="1102" customFormat="1" ht="15" customHeight="1">
      <c r="A25" s="749"/>
      <c r="C25" s="748"/>
      <c r="D25" s="1173"/>
      <c r="E25" s="1177"/>
      <c r="F25" s="1180"/>
      <c r="G25" s="1172"/>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8" t="s">
        <v>737</v>
      </c>
      <c r="F32" s="1198"/>
      <c r="G32" s="1198"/>
      <c r="H32" s="1198"/>
      <c r="I32" s="1198"/>
      <c r="J32" s="1198"/>
      <c r="K32" s="1198"/>
      <c r="L32" s="1198"/>
      <c r="M32" s="1198"/>
      <c r="N32" s="1198"/>
      <c r="O32" s="1198"/>
      <c r="P32" s="1198"/>
      <c r="Q32" s="1198"/>
      <c r="R32" s="1198"/>
      <c r="S32" s="1198"/>
      <c r="T32" s="1198"/>
      <c r="U32" s="1198"/>
      <c r="V32" s="1198"/>
      <c r="W32" s="1198"/>
    </row>
    <row r="33" spans="5:23" ht="36.950000000000003" customHeight="1">
      <c r="E33" s="1192" t="s">
        <v>739</v>
      </c>
      <c r="F33" s="1193"/>
      <c r="G33" s="1193"/>
      <c r="H33" s="1193"/>
      <c r="I33" s="1193"/>
      <c r="J33" s="1193"/>
      <c r="K33" s="1193"/>
      <c r="L33" s="1193"/>
      <c r="M33" s="1193"/>
      <c r="N33" s="1193"/>
      <c r="O33" s="1193"/>
      <c r="P33" s="1193"/>
      <c r="Q33" s="1193"/>
      <c r="R33" s="1193"/>
      <c r="S33" s="1193"/>
      <c r="T33" s="1193"/>
      <c r="U33" s="1193"/>
      <c r="V33" s="1193"/>
      <c r="W33" s="1193"/>
    </row>
    <row r="34" spans="5:23" ht="17.100000000000001" customHeight="1">
      <c r="E34" s="1192" t="s">
        <v>740</v>
      </c>
      <c r="F34" s="1193"/>
      <c r="G34" s="1193"/>
      <c r="H34" s="1193"/>
      <c r="I34" s="1193"/>
      <c r="J34" s="1193"/>
      <c r="K34" s="1193"/>
      <c r="L34" s="1193"/>
      <c r="M34" s="1193"/>
      <c r="N34" s="1193"/>
      <c r="O34" s="1193"/>
      <c r="P34" s="1193"/>
      <c r="Q34" s="1193"/>
      <c r="R34" s="1193"/>
      <c r="S34" s="1193"/>
      <c r="T34" s="1193"/>
      <c r="U34" s="1193"/>
      <c r="V34" s="1193"/>
      <c r="W34" s="1193"/>
    </row>
    <row r="35" spans="5:23" ht="27" customHeight="1">
      <c r="E35" s="1192" t="s">
        <v>741</v>
      </c>
      <c r="F35" s="1193"/>
      <c r="G35" s="1193"/>
      <c r="H35" s="1193"/>
      <c r="I35" s="1193"/>
      <c r="J35" s="1193"/>
      <c r="K35" s="1193"/>
      <c r="L35" s="1193"/>
      <c r="M35" s="1193"/>
      <c r="N35" s="1193"/>
      <c r="O35" s="1193"/>
      <c r="P35" s="1193"/>
      <c r="Q35" s="1193"/>
      <c r="R35" s="1193"/>
      <c r="S35" s="1193"/>
      <c r="T35" s="1193"/>
      <c r="U35" s="1193"/>
      <c r="V35" s="1193"/>
      <c r="W35" s="1193"/>
    </row>
    <row r="36" spans="5:23" ht="17.100000000000001" customHeight="1">
      <c r="E36" s="1192" t="s">
        <v>742</v>
      </c>
      <c r="F36" s="1193"/>
      <c r="G36" s="1193"/>
      <c r="H36" s="1193"/>
      <c r="I36" s="1193"/>
      <c r="J36" s="1193"/>
      <c r="K36" s="1193"/>
      <c r="L36" s="1193"/>
      <c r="M36" s="1193"/>
      <c r="N36" s="1193"/>
      <c r="O36" s="1193"/>
      <c r="P36" s="1193"/>
      <c r="Q36" s="1193"/>
      <c r="R36" s="1193"/>
      <c r="S36" s="1193"/>
      <c r="T36" s="1193"/>
      <c r="U36" s="1193"/>
      <c r="V36" s="1193"/>
      <c r="W36" s="1193"/>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8" t="s">
        <v>738</v>
      </c>
      <c r="F38" s="1198"/>
      <c r="G38" s="1198"/>
      <c r="H38" s="1198"/>
      <c r="I38" s="1198"/>
      <c r="J38" s="1198"/>
      <c r="K38" s="1198"/>
      <c r="L38" s="1198"/>
      <c r="M38" s="1198"/>
      <c r="N38" s="1198"/>
      <c r="O38" s="1198"/>
      <c r="P38" s="1198"/>
      <c r="Q38" s="1198"/>
      <c r="R38" s="1198"/>
      <c r="S38" s="1198"/>
      <c r="T38" s="1198"/>
      <c r="U38" s="1198"/>
      <c r="V38" s="1198"/>
      <c r="W38" s="1198"/>
    </row>
    <row r="39" spans="5:23" ht="17.100000000000001" customHeight="1">
      <c r="E39" s="1192" t="s">
        <v>743</v>
      </c>
      <c r="F39" s="1193"/>
      <c r="G39" s="1193"/>
      <c r="H39" s="1193"/>
      <c r="I39" s="1193"/>
      <c r="J39" s="1193"/>
      <c r="K39" s="1193"/>
      <c r="L39" s="1193"/>
      <c r="M39" s="1193"/>
      <c r="N39" s="1193"/>
      <c r="O39" s="1193"/>
      <c r="P39" s="1193"/>
      <c r="Q39" s="1193"/>
      <c r="R39" s="1193"/>
      <c r="S39" s="1193"/>
      <c r="T39" s="1193"/>
      <c r="U39" s="1193"/>
      <c r="V39" s="1193"/>
      <c r="W39" s="1193"/>
    </row>
    <row r="40" spans="5:23" ht="17.100000000000001" customHeight="1">
      <c r="E40" s="1192" t="s">
        <v>744</v>
      </c>
      <c r="F40" s="1193"/>
      <c r="G40" s="1193"/>
      <c r="H40" s="1193"/>
      <c r="I40" s="1193"/>
      <c r="J40" s="1193"/>
      <c r="K40" s="1193"/>
      <c r="L40" s="1193"/>
      <c r="M40" s="1193"/>
      <c r="N40" s="1193"/>
      <c r="O40" s="1193"/>
      <c r="P40" s="1193"/>
      <c r="Q40" s="1193"/>
      <c r="R40" s="1193"/>
      <c r="S40" s="1193"/>
      <c r="T40" s="1193"/>
      <c r="U40" s="1193"/>
      <c r="V40" s="1193"/>
      <c r="W40" s="1193"/>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0" t="s">
        <v>491</v>
      </c>
      <c r="G2" s="1201"/>
      <c r="H2" s="1202"/>
      <c r="I2" s="641"/>
    </row>
    <row r="3" spans="1:14" ht="3" customHeight="1"/>
    <row r="4" spans="1:14" s="571" customFormat="1" ht="11.25">
      <c r="A4" s="591"/>
      <c r="B4" s="591"/>
      <c r="C4" s="591"/>
      <c r="D4" s="591"/>
      <c r="F4" s="1154" t="s">
        <v>454</v>
      </c>
      <c r="G4" s="1154"/>
      <c r="H4" s="1154"/>
      <c r="I4" s="1203" t="s">
        <v>455</v>
      </c>
      <c r="J4" s="591"/>
      <c r="K4" s="591"/>
      <c r="L4" s="591"/>
      <c r="M4" s="591"/>
      <c r="N4" s="591"/>
    </row>
    <row r="5" spans="1:14" s="571" customFormat="1" ht="11.25" customHeight="1">
      <c r="A5" s="591"/>
      <c r="B5" s="591"/>
      <c r="C5" s="591"/>
      <c r="D5" s="591"/>
      <c r="F5" s="607" t="s">
        <v>92</v>
      </c>
      <c r="G5" s="619" t="s">
        <v>457</v>
      </c>
      <c r="H5" s="606" t="s">
        <v>442</v>
      </c>
      <c r="I5" s="120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08.02.2022</v>
      </c>
      <c r="I7" s="582" t="s">
        <v>493</v>
      </c>
      <c r="J7" s="616"/>
      <c r="K7" s="591"/>
      <c r="L7" s="591"/>
      <c r="M7" s="591"/>
      <c r="N7" s="591"/>
    </row>
    <row r="8" spans="1:14" s="571" customFormat="1" ht="45">
      <c r="A8" s="1204">
        <v>1</v>
      </c>
      <c r="B8" s="591"/>
      <c r="C8" s="591"/>
      <c r="D8" s="591"/>
      <c r="F8" s="617" t="str">
        <f>"2." &amp;mergeValue(A8)</f>
        <v>2.1</v>
      </c>
      <c r="G8" s="633" t="s">
        <v>494</v>
      </c>
      <c r="H8" s="605"/>
      <c r="I8" s="582" t="s">
        <v>591</v>
      </c>
      <c r="J8" s="616"/>
      <c r="K8" s="591"/>
      <c r="L8" s="591"/>
      <c r="M8" s="591"/>
      <c r="N8" s="591"/>
    </row>
    <row r="9" spans="1:14" s="571" customFormat="1" ht="22.5">
      <c r="A9" s="1204"/>
      <c r="B9" s="591"/>
      <c r="C9" s="591"/>
      <c r="D9" s="591"/>
      <c r="F9" s="617" t="str">
        <f>"3." &amp;mergeValue(A9)</f>
        <v>3.1</v>
      </c>
      <c r="G9" s="633" t="s">
        <v>495</v>
      </c>
      <c r="H9" s="605"/>
      <c r="I9" s="582" t="s">
        <v>589</v>
      </c>
      <c r="J9" s="616"/>
      <c r="K9" s="591"/>
      <c r="L9" s="591"/>
      <c r="M9" s="591"/>
      <c r="N9" s="591"/>
    </row>
    <row r="10" spans="1:14" s="571" customFormat="1" ht="22.5">
      <c r="A10" s="1204"/>
      <c r="B10" s="591"/>
      <c r="C10" s="591"/>
      <c r="D10" s="591"/>
      <c r="F10" s="617" t="str">
        <f>"4."&amp;mergeValue(A10)</f>
        <v>4.1</v>
      </c>
      <c r="G10" s="633" t="s">
        <v>496</v>
      </c>
      <c r="H10" s="606" t="s">
        <v>458</v>
      </c>
      <c r="I10" s="582"/>
      <c r="J10" s="616"/>
      <c r="K10" s="591"/>
      <c r="L10" s="591"/>
      <c r="M10" s="591"/>
      <c r="N10" s="591"/>
    </row>
    <row r="11" spans="1:14" s="571" customFormat="1" ht="18.75">
      <c r="A11" s="1204"/>
      <c r="B11" s="1204">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row>
    <row r="12" spans="1:14"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4"/>
      <c r="B13" s="1204"/>
      <c r="C13" s="1204"/>
      <c r="D13" s="624">
        <v>1</v>
      </c>
      <c r="F13" s="617" t="str">
        <f>"4."&amp;mergeValue(A13) &amp;"."&amp;mergeValue(B13)&amp;"."&amp;mergeValue(C13)&amp;"."&amp;mergeValue(D13)</f>
        <v>4.1.1.1.1</v>
      </c>
      <c r="G13" s="634" t="s">
        <v>498</v>
      </c>
      <c r="H13" s="605"/>
      <c r="I13" s="1205" t="s">
        <v>592</v>
      </c>
      <c r="J13" s="616"/>
      <c r="K13" s="591"/>
      <c r="L13" s="591"/>
      <c r="M13" s="591"/>
      <c r="N13" s="591"/>
    </row>
    <row r="14" spans="1:14" s="571" customFormat="1" ht="18.75">
      <c r="A14" s="1204"/>
      <c r="B14" s="1204"/>
      <c r="C14" s="1204"/>
      <c r="D14" s="624"/>
      <c r="F14" s="620"/>
      <c r="G14" s="551" t="s">
        <v>4</v>
      </c>
      <c r="H14" s="625"/>
      <c r="I14" s="1205"/>
      <c r="J14" s="616"/>
      <c r="K14" s="591"/>
      <c r="L14" s="591"/>
      <c r="M14" s="591"/>
      <c r="N14" s="591"/>
    </row>
    <row r="15" spans="1:14" s="571" customFormat="1" ht="18.75">
      <c r="A15" s="1204"/>
      <c r="B15" s="1204"/>
      <c r="C15" s="624"/>
      <c r="D15" s="624"/>
      <c r="F15" s="635"/>
      <c r="G15" s="578" t="s">
        <v>403</v>
      </c>
      <c r="H15" s="636"/>
      <c r="I15" s="637"/>
      <c r="J15" s="616"/>
      <c r="K15" s="591"/>
      <c r="L15" s="591"/>
      <c r="M15" s="591"/>
      <c r="N15" s="591"/>
    </row>
    <row r="16" spans="1:14" s="571" customFormat="1" ht="18.75">
      <c r="A16" s="120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9" t="s">
        <v>594</v>
      </c>
      <c r="H19" s="1199"/>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0" t="s">
        <v>632</v>
      </c>
      <c r="M5" s="1220"/>
      <c r="N5" s="1220"/>
      <c r="O5" s="1220"/>
      <c r="P5" s="1220"/>
      <c r="Q5" s="1220"/>
      <c r="R5" s="1220"/>
      <c r="S5" s="1220"/>
      <c r="T5" s="122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6" t="str">
        <f>IF(NameOrPr_ch="",IF(NameOrPr="","",NameOrPr),NameOrPr_ch)</f>
        <v>ДЖКХЭиРТ ЯО</v>
      </c>
      <c r="P7" s="1226"/>
      <c r="Q7" s="1226"/>
      <c r="R7" s="1226"/>
      <c r="S7" s="1226"/>
      <c r="T7" s="1226"/>
      <c r="U7" s="583"/>
      <c r="V7" s="583"/>
      <c r="W7" s="520"/>
      <c r="X7" s="591"/>
      <c r="Y7" s="591"/>
      <c r="Z7" s="591"/>
      <c r="AA7" s="591"/>
      <c r="AB7" s="591"/>
    </row>
    <row r="8" spans="1:28" s="571" customFormat="1" ht="18.75">
      <c r="A8" s="591"/>
      <c r="B8" s="591"/>
      <c r="C8" s="591"/>
      <c r="D8" s="591"/>
      <c r="E8" s="591"/>
      <c r="F8" s="591"/>
      <c r="G8" s="591"/>
      <c r="H8" s="591"/>
      <c r="L8" s="500"/>
      <c r="M8" s="618" t="s">
        <v>597</v>
      </c>
      <c r="N8" s="667"/>
      <c r="O8" s="1226" t="str">
        <f>IF(datePr_ch="",IF(datePr="","",datePr),datePr_ch)</f>
        <v>20.12.2021</v>
      </c>
      <c r="P8" s="1226"/>
      <c r="Q8" s="1226"/>
      <c r="R8" s="1226"/>
      <c r="S8" s="1226"/>
      <c r="T8" s="1226"/>
      <c r="U8" s="583"/>
      <c r="V8" s="583"/>
      <c r="W8" s="520"/>
      <c r="X8" s="591"/>
      <c r="Y8" s="591"/>
      <c r="Z8" s="591"/>
      <c r="AA8" s="591"/>
      <c r="AB8" s="591"/>
    </row>
    <row r="9" spans="1:28" s="571" customFormat="1" ht="18.75">
      <c r="A9" s="591"/>
      <c r="B9" s="591"/>
      <c r="C9" s="591"/>
      <c r="D9" s="591"/>
      <c r="E9" s="591"/>
      <c r="F9" s="591"/>
      <c r="G9" s="591"/>
      <c r="H9" s="591"/>
      <c r="L9" s="553"/>
      <c r="M9" s="618" t="s">
        <v>596</v>
      </c>
      <c r="N9" s="667"/>
      <c r="O9" s="1226" t="str">
        <f>IF(numberPr_ch="",IF(numberPr="","",numberPr),numberPr_ch)</f>
        <v>№ 388-ви</v>
      </c>
      <c r="P9" s="1226"/>
      <c r="Q9" s="1226"/>
      <c r="R9" s="1226"/>
      <c r="S9" s="1226"/>
      <c r="T9" s="1226"/>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6" t="str">
        <f>IF(IstPub_ch="",IF(IstPub="","",IstPub),IstPub_ch)</f>
        <v>http://publication.pravo.gov.ru/Document/View/7601202112280032?index=2&amp;rangeSize=1#print</v>
      </c>
      <c r="P10" s="1226"/>
      <c r="Q10" s="1226"/>
      <c r="R10" s="1226"/>
      <c r="S10" s="1226"/>
      <c r="T10" s="1226"/>
      <c r="U10" s="583"/>
      <c r="V10" s="583"/>
      <c r="W10" s="520"/>
      <c r="X10" s="591"/>
      <c r="Y10" s="591"/>
      <c r="Z10" s="591"/>
      <c r="AA10" s="591"/>
      <c r="AB10" s="591"/>
    </row>
    <row r="11" spans="1:28" s="571" customFormat="1" ht="11.25" hidden="1">
      <c r="A11" s="591"/>
      <c r="B11" s="591"/>
      <c r="C11" s="591"/>
      <c r="D11" s="591"/>
      <c r="E11" s="591"/>
      <c r="F11" s="591"/>
      <c r="G11" s="591"/>
      <c r="H11" s="591"/>
      <c r="L11" s="1221"/>
      <c r="M11" s="1221"/>
      <c r="N11" s="567"/>
      <c r="O11" s="583"/>
      <c r="P11" s="583"/>
      <c r="Q11" s="583"/>
      <c r="R11" s="583"/>
      <c r="S11" s="583"/>
      <c r="T11" s="583"/>
      <c r="U11" s="589" t="s">
        <v>373</v>
      </c>
      <c r="X11" s="591"/>
      <c r="Y11" s="591"/>
      <c r="Z11" s="591"/>
      <c r="AA11" s="591"/>
      <c r="AB11" s="591"/>
    </row>
    <row r="12" spans="1:28">
      <c r="J12" s="530"/>
      <c r="K12" s="530"/>
      <c r="L12" s="525"/>
      <c r="M12" s="525"/>
      <c r="N12" s="503"/>
      <c r="O12" s="1227"/>
      <c r="P12" s="1227"/>
      <c r="Q12" s="1227"/>
      <c r="R12" s="1227"/>
      <c r="S12" s="1227"/>
      <c r="T12" s="1227"/>
      <c r="U12" s="1227"/>
    </row>
    <row r="13" spans="1:28">
      <c r="J13" s="530"/>
      <c r="K13" s="530"/>
      <c r="L13" s="1154" t="s">
        <v>454</v>
      </c>
      <c r="M13" s="1154"/>
      <c r="N13" s="1154"/>
      <c r="O13" s="1154"/>
      <c r="P13" s="1154"/>
      <c r="Q13" s="1154"/>
      <c r="R13" s="1154"/>
      <c r="S13" s="1154"/>
      <c r="T13" s="1154"/>
      <c r="U13" s="1154"/>
      <c r="V13" s="1154"/>
      <c r="W13" s="1154" t="s">
        <v>455</v>
      </c>
    </row>
    <row r="14" spans="1:28" ht="14.25" customHeight="1">
      <c r="J14" s="530"/>
      <c r="K14" s="530"/>
      <c r="L14" s="1233" t="s">
        <v>92</v>
      </c>
      <c r="M14" s="1233" t="s">
        <v>640</v>
      </c>
      <c r="N14" s="662"/>
      <c r="O14" s="1234" t="s">
        <v>642</v>
      </c>
      <c r="P14" s="1235"/>
      <c r="Q14" s="1235"/>
      <c r="R14" s="1235"/>
      <c r="S14" s="1235"/>
      <c r="T14" s="1236"/>
      <c r="U14" s="1217" t="s">
        <v>341</v>
      </c>
      <c r="V14" s="1230" t="s">
        <v>275</v>
      </c>
      <c r="W14" s="1154"/>
    </row>
    <row r="15" spans="1:28" ht="14.25" customHeight="1">
      <c r="J15" s="530"/>
      <c r="K15" s="530"/>
      <c r="L15" s="1233"/>
      <c r="M15" s="1233"/>
      <c r="N15" s="663"/>
      <c r="O15" s="1239" t="s">
        <v>606</v>
      </c>
      <c r="P15" s="1237" t="s">
        <v>271</v>
      </c>
      <c r="Q15" s="1238"/>
      <c r="R15" s="1214" t="s">
        <v>655</v>
      </c>
      <c r="S15" s="1215"/>
      <c r="T15" s="1216"/>
      <c r="U15" s="1218"/>
      <c r="V15" s="1231"/>
      <c r="W15" s="1154"/>
    </row>
    <row r="16" spans="1:28" ht="33.75" customHeight="1">
      <c r="J16" s="530"/>
      <c r="K16" s="530"/>
      <c r="L16" s="1233"/>
      <c r="M16" s="1233"/>
      <c r="N16" s="664"/>
      <c r="O16" s="1240"/>
      <c r="P16" s="536" t="s">
        <v>607</v>
      </c>
      <c r="Q16" s="536" t="s">
        <v>6</v>
      </c>
      <c r="R16" s="537" t="s">
        <v>274</v>
      </c>
      <c r="S16" s="1228" t="s">
        <v>273</v>
      </c>
      <c r="T16" s="1229"/>
      <c r="U16" s="1219"/>
      <c r="V16" s="1232"/>
      <c r="W16" s="1154"/>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2">
        <f ca="1">OFFSET(S17,0,-1)+1</f>
        <v>7</v>
      </c>
      <c r="T17" s="1222"/>
      <c r="U17" s="649">
        <f ca="1">OFFSET(U17,0,-2)+1</f>
        <v>8</v>
      </c>
      <c r="V17" s="650">
        <f ca="1">OFFSET(V17,0,-1)</f>
        <v>8</v>
      </c>
      <c r="W17" s="649">
        <f ca="1">OFFSET(W17,0,-1)+1</f>
        <v>9</v>
      </c>
    </row>
    <row r="18" spans="1:28" ht="22.5">
      <c r="A18" s="1206">
        <v>1</v>
      </c>
      <c r="B18" s="848"/>
      <c r="C18" s="848"/>
      <c r="D18" s="848"/>
      <c r="E18" s="849"/>
      <c r="F18" s="850"/>
      <c r="G18" s="850"/>
      <c r="H18" s="850"/>
      <c r="I18" s="851"/>
      <c r="J18" s="846"/>
      <c r="K18" s="853"/>
      <c r="L18" s="594">
        <f>mergeValue(A18)</f>
        <v>1</v>
      </c>
      <c r="M18" s="642" t="s">
        <v>20</v>
      </c>
      <c r="N18" s="647"/>
      <c r="O18" s="1207"/>
      <c r="P18" s="1207"/>
      <c r="Q18" s="1207"/>
      <c r="R18" s="1207"/>
      <c r="S18" s="1207"/>
      <c r="T18" s="1207"/>
      <c r="U18" s="1207"/>
      <c r="V18" s="1207"/>
      <c r="W18" s="631" t="s">
        <v>476</v>
      </c>
      <c r="Y18" s="590"/>
      <c r="Z18" s="590" t="str">
        <f t="shared" ref="Z18:Z31" si="0">IF(M18="","",M18 )</f>
        <v>Наименование тарифа</v>
      </c>
      <c r="AA18" s="590"/>
      <c r="AB18" s="590"/>
    </row>
    <row r="19" spans="1:28" ht="22.5">
      <c r="A19" s="1206"/>
      <c r="B19" s="1206">
        <v>1</v>
      </c>
      <c r="C19" s="848"/>
      <c r="D19" s="848"/>
      <c r="E19" s="850"/>
      <c r="F19" s="850"/>
      <c r="G19" s="850"/>
      <c r="H19" s="850"/>
      <c r="I19" s="845"/>
      <c r="J19" s="844"/>
      <c r="K19" s="847"/>
      <c r="L19" s="594" t="str">
        <f>mergeValue(A19) &amp;"."&amp; mergeValue(B19)</f>
        <v>1.1</v>
      </c>
      <c r="M19" s="547" t="s">
        <v>16</v>
      </c>
      <c r="N19" s="647"/>
      <c r="O19" s="1207"/>
      <c r="P19" s="1207"/>
      <c r="Q19" s="1207"/>
      <c r="R19" s="1207"/>
      <c r="S19" s="1207"/>
      <c r="T19" s="1207"/>
      <c r="U19" s="1207"/>
      <c r="V19" s="1207"/>
      <c r="W19" s="631" t="s">
        <v>477</v>
      </c>
      <c r="Y19" s="590"/>
      <c r="Z19" s="590" t="str">
        <f t="shared" si="0"/>
        <v>Территория действия тарифа</v>
      </c>
      <c r="AA19" s="590"/>
      <c r="AB19" s="590"/>
    </row>
    <row r="20" spans="1:28" ht="22.5">
      <c r="A20" s="1206"/>
      <c r="B20" s="1206"/>
      <c r="C20" s="1206">
        <v>1</v>
      </c>
      <c r="D20" s="848"/>
      <c r="E20" s="850"/>
      <c r="F20" s="850"/>
      <c r="G20" s="850"/>
      <c r="H20" s="850"/>
      <c r="I20" s="852"/>
      <c r="J20" s="844"/>
      <c r="K20" s="847"/>
      <c r="L20" s="594" t="str">
        <f>mergeValue(A20) &amp;"."&amp; mergeValue(B20)&amp;"."&amp; mergeValue(C20)</f>
        <v>1.1.1</v>
      </c>
      <c r="M20" s="548" t="s">
        <v>7</v>
      </c>
      <c r="N20" s="647"/>
      <c r="O20" s="1207"/>
      <c r="P20" s="1207"/>
      <c r="Q20" s="1207"/>
      <c r="R20" s="1207"/>
      <c r="S20" s="1207"/>
      <c r="T20" s="1207"/>
      <c r="U20" s="1207"/>
      <c r="V20" s="1207"/>
      <c r="W20" s="631" t="s">
        <v>634</v>
      </c>
      <c r="Y20" s="590"/>
      <c r="Z20" s="590" t="str">
        <f t="shared" si="0"/>
        <v xml:space="preserve">Наименование системы теплоснабжения </v>
      </c>
      <c r="AA20" s="590"/>
      <c r="AB20" s="590"/>
    </row>
    <row r="21" spans="1:28" ht="22.5">
      <c r="A21" s="1206"/>
      <c r="B21" s="1206"/>
      <c r="C21" s="1206"/>
      <c r="D21" s="1206">
        <v>1</v>
      </c>
      <c r="E21" s="850"/>
      <c r="F21" s="850"/>
      <c r="G21" s="850"/>
      <c r="H21" s="850"/>
      <c r="I21" s="852"/>
      <c r="J21" s="844"/>
      <c r="K21" s="847"/>
      <c r="L21" s="594" t="str">
        <f>mergeValue(A21) &amp;"."&amp; mergeValue(B21)&amp;"."&amp; mergeValue(C21)&amp;"."&amp; mergeValue(D21)</f>
        <v>1.1.1.1</v>
      </c>
      <c r="M21" s="549" t="s">
        <v>22</v>
      </c>
      <c r="N21" s="647"/>
      <c r="O21" s="1207"/>
      <c r="P21" s="1207"/>
      <c r="Q21" s="1207"/>
      <c r="R21" s="1207"/>
      <c r="S21" s="1207"/>
      <c r="T21" s="1207"/>
      <c r="U21" s="1207"/>
      <c r="V21" s="1207"/>
      <c r="W21" s="631" t="s">
        <v>635</v>
      </c>
      <c r="Y21" s="590"/>
      <c r="Z21" s="590" t="str">
        <f t="shared" si="0"/>
        <v xml:space="preserve">Источник тепловой энергии  </v>
      </c>
      <c r="AA21" s="590"/>
      <c r="AB21" s="590"/>
    </row>
    <row r="22" spans="1:28" ht="101.25">
      <c r="A22" s="1206"/>
      <c r="B22" s="1206"/>
      <c r="C22" s="1206"/>
      <c r="D22" s="1206"/>
      <c r="E22" s="1206">
        <v>1</v>
      </c>
      <c r="F22" s="850"/>
      <c r="G22" s="850"/>
      <c r="H22" s="848">
        <v>1</v>
      </c>
      <c r="I22" s="1206">
        <v>1</v>
      </c>
      <c r="J22" s="850"/>
      <c r="K22" s="855"/>
      <c r="L22" s="594" t="str">
        <f>mergeValue(A22) &amp;"."&amp; mergeValue(B22)&amp;"."&amp; mergeValue(C22)&amp;"."&amp; mergeValue(D22)&amp;"."&amp; mergeValue(E22)</f>
        <v>1.1.1.1.1</v>
      </c>
      <c r="M22" s="555" t="s">
        <v>9</v>
      </c>
      <c r="N22" s="647"/>
      <c r="O22" s="1208"/>
      <c r="P22" s="1208"/>
      <c r="Q22" s="1208"/>
      <c r="R22" s="1208"/>
      <c r="S22" s="1208"/>
      <c r="T22" s="1208"/>
      <c r="U22" s="1208"/>
      <c r="V22" s="1208"/>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6"/>
      <c r="B23" s="1206"/>
      <c r="C23" s="1206"/>
      <c r="D23" s="1206"/>
      <c r="E23" s="1206"/>
      <c r="F23" s="1206">
        <v>1</v>
      </c>
      <c r="G23" s="848"/>
      <c r="H23" s="848"/>
      <c r="I23" s="1206"/>
      <c r="J23" s="1206">
        <v>1</v>
      </c>
      <c r="K23" s="856"/>
      <c r="L23" s="594" t="str">
        <f>mergeValue(A23) &amp;"."&amp; mergeValue(B23)&amp;"."&amp; mergeValue(C23)&amp;"."&amp; mergeValue(D23)&amp;"."&amp; mergeValue(E23)&amp;"."&amp; mergeValue(F23)</f>
        <v>1.1.1.1.1.1</v>
      </c>
      <c r="M23" s="556" t="s">
        <v>10</v>
      </c>
      <c r="N23" s="647"/>
      <c r="O23" s="1209"/>
      <c r="P23" s="1210"/>
      <c r="Q23" s="1210"/>
      <c r="R23" s="1210"/>
      <c r="S23" s="1210"/>
      <c r="T23" s="1210"/>
      <c r="U23" s="1210"/>
      <c r="V23" s="1211"/>
      <c r="W23" s="631" t="s">
        <v>637</v>
      </c>
      <c r="Y23" s="590"/>
      <c r="Z23" s="590" t="str">
        <f t="shared" si="0"/>
        <v>Группа потребителей</v>
      </c>
      <c r="AA23" s="590"/>
      <c r="AB23" s="590"/>
    </row>
    <row r="24" spans="1:28" ht="189" customHeight="1">
      <c r="A24" s="1206"/>
      <c r="B24" s="1206"/>
      <c r="C24" s="1206"/>
      <c r="D24" s="1206"/>
      <c r="E24" s="1206"/>
      <c r="F24" s="1206"/>
      <c r="G24" s="848">
        <v>1</v>
      </c>
      <c r="H24" s="848"/>
      <c r="I24" s="1206"/>
      <c r="J24" s="1206"/>
      <c r="K24" s="856">
        <v>1</v>
      </c>
      <c r="L24" s="594" t="str">
        <f>mergeValue(A24) &amp;"."&amp; mergeValue(B24)&amp;"."&amp; mergeValue(C24)&amp;"."&amp; mergeValue(D24)&amp;"."&amp; mergeValue(E24)&amp;"."&amp; mergeValue(F24)&amp;"."&amp; mergeValue(G24)</f>
        <v>1.1.1.1.1.1.1</v>
      </c>
      <c r="M24" s="1070"/>
      <c r="N24" s="647"/>
      <c r="O24" s="563"/>
      <c r="P24" s="563"/>
      <c r="Q24" s="1095"/>
      <c r="R24" s="1212"/>
      <c r="S24" s="1213" t="s">
        <v>84</v>
      </c>
      <c r="T24" s="1212"/>
      <c r="U24" s="1213" t="s">
        <v>85</v>
      </c>
      <c r="V24" s="563"/>
      <c r="W24" s="1223" t="s">
        <v>656</v>
      </c>
      <c r="X24" s="586" t="str">
        <f>strCheckDate(O25:V25)</f>
        <v/>
      </c>
      <c r="Y24" s="590"/>
      <c r="Z24" s="590" t="str">
        <f t="shared" si="0"/>
        <v/>
      </c>
      <c r="AA24" s="590"/>
      <c r="AB24" s="590"/>
    </row>
    <row r="25" spans="1:28" ht="11.25" hidden="1" customHeight="1">
      <c r="A25" s="1206"/>
      <c r="B25" s="1206"/>
      <c r="C25" s="1206"/>
      <c r="D25" s="1206"/>
      <c r="E25" s="1206"/>
      <c r="F25" s="1206"/>
      <c r="G25" s="848"/>
      <c r="H25" s="848"/>
      <c r="I25" s="1206"/>
      <c r="J25" s="1206"/>
      <c r="K25" s="856"/>
      <c r="L25" s="601"/>
      <c r="M25" s="647"/>
      <c r="N25" s="647"/>
      <c r="O25" s="563"/>
      <c r="P25" s="563"/>
      <c r="Q25" s="585" t="str">
        <f>R24 &amp; "-" &amp; T24</f>
        <v>-</v>
      </c>
      <c r="R25" s="1212"/>
      <c r="S25" s="1213"/>
      <c r="T25" s="1212"/>
      <c r="U25" s="1213"/>
      <c r="V25" s="563"/>
      <c r="W25" s="1224"/>
      <c r="Y25" s="590"/>
      <c r="Z25" s="590" t="str">
        <f t="shared" si="0"/>
        <v/>
      </c>
      <c r="AA25" s="590"/>
      <c r="AB25" s="590"/>
    </row>
    <row r="26" spans="1:28" ht="15" customHeight="1">
      <c r="A26" s="1206"/>
      <c r="B26" s="1206"/>
      <c r="C26" s="1206"/>
      <c r="D26" s="1206"/>
      <c r="E26" s="1206"/>
      <c r="F26" s="1206"/>
      <c r="G26" s="850"/>
      <c r="H26" s="848"/>
      <c r="I26" s="1206"/>
      <c r="J26" s="1206"/>
      <c r="K26" s="855"/>
      <c r="L26" s="539"/>
      <c r="M26" s="558" t="s">
        <v>25</v>
      </c>
      <c r="N26" s="565"/>
      <c r="O26" s="565"/>
      <c r="P26" s="565"/>
      <c r="Q26" s="565"/>
      <c r="R26" s="565"/>
      <c r="S26" s="565"/>
      <c r="T26" s="565"/>
      <c r="U26" s="565"/>
      <c r="V26" s="561"/>
      <c r="W26" s="1225"/>
      <c r="Y26" s="590"/>
      <c r="Z26" s="590" t="str">
        <f t="shared" si="0"/>
        <v>Добавить вид теплоносителя (параметры теплоносителя)</v>
      </c>
      <c r="AA26" s="590"/>
      <c r="AB26" s="590"/>
    </row>
    <row r="27" spans="1:28" ht="15" customHeight="1">
      <c r="A27" s="1206"/>
      <c r="B27" s="1206"/>
      <c r="C27" s="1206"/>
      <c r="D27" s="1206"/>
      <c r="E27" s="1206"/>
      <c r="F27" s="850"/>
      <c r="G27" s="850"/>
      <c r="H27" s="848"/>
      <c r="I27" s="1206"/>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6"/>
      <c r="B28" s="1206"/>
      <c r="C28" s="1206"/>
      <c r="D28" s="1206"/>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6"/>
      <c r="B29" s="1206"/>
      <c r="C29" s="1206"/>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6"/>
      <c r="B30" s="1206"/>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6"/>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9" t="s">
        <v>633</v>
      </c>
      <c r="N34" s="1199"/>
      <c r="O34" s="1199"/>
      <c r="P34" s="1199"/>
      <c r="Q34" s="1199"/>
      <c r="R34" s="1199"/>
      <c r="S34" s="1199"/>
      <c r="T34" s="1199"/>
      <c r="U34" s="1199"/>
      <c r="V34" s="1199"/>
      <c r="W34" s="1199"/>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Орлов Вячеслав Сергеевич</cp:lastModifiedBy>
  <cp:lastPrinted>2013-08-29T08:11:20Z</cp:lastPrinted>
  <dcterms:created xsi:type="dcterms:W3CDTF">2004-05-21T07:18:45Z</dcterms:created>
  <dcterms:modified xsi:type="dcterms:W3CDTF">2022-02-09T13:24:26Z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